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snvworld-my.sharepoint.com/personal/sali_snv_org/Documents/Desktop/SNV/My deliverables/Benapole Paurashava/"/>
    </mc:Choice>
  </mc:AlternateContent>
  <xr:revisionPtr revIDLastSave="0" documentId="11_A896E1C77C7E166A63023419A87CE0216D65A0CF" xr6:coauthVersionLast="46" xr6:coauthVersionMax="46" xr10:uidLastSave="{00000000-0000-0000-0000-000000000000}"/>
  <bookViews>
    <workbookView xWindow="-120" yWindow="-120" windowWidth="20730" windowHeight="11160" tabRatio="687" firstSheet="1" activeTab="1" xr2:uid="{00000000-000D-0000-FFFF-FFFF00000000}"/>
  </bookViews>
  <sheets>
    <sheet name="Analysis" sheetId="96" state="hidden" r:id="rId1"/>
    <sheet name="BoQ" sheetId="93" r:id="rId2"/>
    <sheet name="Bar Shedule" sheetId="8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93" l="1"/>
  <c r="H70" i="93" l="1"/>
  <c r="H69" i="93"/>
  <c r="H73" i="93"/>
  <c r="H72" i="93"/>
  <c r="H71" i="93"/>
  <c r="H68" i="93"/>
  <c r="H67" i="93"/>
  <c r="H66" i="93"/>
  <c r="H65" i="93"/>
  <c r="H64" i="93"/>
  <c r="H63" i="93"/>
  <c r="H62" i="93"/>
  <c r="H61" i="93"/>
  <c r="H60" i="93"/>
  <c r="H55" i="93"/>
  <c r="H57" i="93"/>
  <c r="H56" i="93"/>
  <c r="H54" i="93"/>
  <c r="H53" i="93"/>
  <c r="H52" i="93"/>
  <c r="H51" i="93"/>
  <c r="H50" i="93"/>
  <c r="H49" i="93"/>
  <c r="H48" i="93"/>
  <c r="H47" i="93"/>
  <c r="H46" i="93"/>
  <c r="H45" i="93"/>
  <c r="H42" i="93"/>
  <c r="H41" i="93"/>
  <c r="H40" i="93"/>
  <c r="H39" i="93"/>
  <c r="H38" i="93"/>
  <c r="H37" i="93"/>
  <c r="H36" i="93"/>
  <c r="H35" i="93"/>
  <c r="H34" i="93"/>
  <c r="H33" i="93"/>
  <c r="H32" i="93"/>
  <c r="H31" i="93"/>
  <c r="H28" i="93"/>
  <c r="H27" i="93"/>
  <c r="H26" i="93"/>
  <c r="H25" i="93"/>
  <c r="H24" i="93"/>
  <c r="H23" i="93"/>
  <c r="H20" i="93"/>
  <c r="H19" i="93"/>
  <c r="H16" i="93"/>
  <c r="H17" i="93"/>
  <c r="H74" i="93" l="1"/>
  <c r="H58" i="93"/>
  <c r="H43" i="93"/>
  <c r="H29" i="93"/>
  <c r="H9" i="93"/>
  <c r="H10" i="93"/>
  <c r="H11" i="93"/>
  <c r="H12" i="93"/>
  <c r="H13" i="93"/>
  <c r="H14" i="93"/>
  <c r="H15" i="93"/>
  <c r="H8" i="93" l="1"/>
  <c r="C15" i="96" l="1"/>
  <c r="C13" i="96" l="1"/>
  <c r="H6" i="93"/>
  <c r="H5" i="93"/>
  <c r="H7" i="93"/>
  <c r="H21" i="93" l="1"/>
  <c r="H75" i="93" s="1"/>
  <c r="C8" i="96"/>
  <c r="C17" i="96" l="1"/>
  <c r="C11" i="96"/>
  <c r="C6" i="96"/>
  <c r="C7" i="96"/>
  <c r="C5" i="96" l="1"/>
  <c r="C4" i="96" l="1"/>
  <c r="C9" i="96" s="1"/>
  <c r="C16" i="96"/>
  <c r="C12" i="96" l="1"/>
  <c r="C14" i="96" l="1"/>
  <c r="G24" i="82" l="1"/>
  <c r="I24" i="82" s="1"/>
  <c r="G23" i="82"/>
  <c r="I23" i="82" s="1"/>
  <c r="G22" i="82"/>
  <c r="I22" i="82" s="1"/>
  <c r="G19" i="82"/>
  <c r="I19" i="82" s="1"/>
  <c r="G17" i="82"/>
  <c r="I17" i="82" s="1"/>
  <c r="G14" i="82"/>
  <c r="I14" i="82" s="1"/>
  <c r="G11" i="82"/>
  <c r="I11" i="82" s="1"/>
  <c r="G10" i="82"/>
  <c r="I10" i="82" s="1"/>
  <c r="G9" i="82"/>
  <c r="I9" i="82" s="1"/>
  <c r="G8" i="82"/>
  <c r="I8" i="82" s="1"/>
  <c r="G7" i="82"/>
  <c r="I7" i="82" s="1"/>
  <c r="G21" i="82"/>
  <c r="I21" i="82" s="1"/>
  <c r="G20" i="82"/>
  <c r="I20" i="82" s="1"/>
  <c r="G18" i="82"/>
  <c r="I18" i="82" s="1"/>
  <c r="G16" i="82"/>
  <c r="I16" i="82" s="1"/>
  <c r="G15" i="82"/>
  <c r="I15" i="82" s="1"/>
  <c r="G13" i="82"/>
  <c r="I13" i="82" s="1"/>
  <c r="G12" i="82"/>
  <c r="G6" i="82"/>
  <c r="I6" i="82" s="1"/>
  <c r="C10" i="96" l="1"/>
  <c r="C18" i="96" s="1"/>
  <c r="C19" i="96" s="1"/>
  <c r="I12" i="82"/>
  <c r="I25" i="82" s="1"/>
  <c r="I26" i="82" l="1"/>
  <c r="I27" i="82" s="1"/>
</calcChain>
</file>

<file path=xl/sharedStrings.xml><?xml version="1.0" encoding="utf-8"?>
<sst xmlns="http://schemas.openxmlformats.org/spreadsheetml/2006/main" count="313" uniqueCount="109">
  <si>
    <t>Unit</t>
  </si>
  <si>
    <t>Quantity</t>
  </si>
  <si>
    <t>m</t>
  </si>
  <si>
    <t>Length</t>
  </si>
  <si>
    <t>Remarks</t>
  </si>
  <si>
    <t>Total</t>
  </si>
  <si>
    <t>SL No.</t>
  </si>
  <si>
    <t>Amount (Tk.)</t>
  </si>
  <si>
    <t>Rate (Tk./Unit)</t>
  </si>
  <si>
    <t>Description of Item</t>
  </si>
  <si>
    <t>Location</t>
  </si>
  <si>
    <t>Setteler(B. Slab)_Short</t>
  </si>
  <si>
    <t>ABR &amp; AF(B. Slab)_Long</t>
  </si>
  <si>
    <t>ABR &amp; AF(B. Slab)_Short</t>
  </si>
  <si>
    <t>HPGF(B. Slab)_Long</t>
  </si>
  <si>
    <t>HPGF(B. Slab)_Short</t>
  </si>
  <si>
    <t>HPGF(T. Slab)_Long</t>
  </si>
  <si>
    <t>HPGF(T. Slab)_Short</t>
  </si>
  <si>
    <t>Inspection Pit</t>
  </si>
  <si>
    <t>Setteler(T. Slab)_Long</t>
  </si>
  <si>
    <t>Setteler(T. Slab)_Short</t>
  </si>
  <si>
    <t>ABR &amp; AF(T. Slab)_Long</t>
  </si>
  <si>
    <t>ABR &amp; AF(T. Slab)_Short</t>
  </si>
  <si>
    <t>Setteler (B. Slab)_Long</t>
  </si>
  <si>
    <t>Inlet Chamber _ Logn</t>
  </si>
  <si>
    <t>Inlet Chamber _Short</t>
  </si>
  <si>
    <t>Gazipur City Corporation, Gazipur</t>
  </si>
  <si>
    <t>SL #</t>
  </si>
  <si>
    <t>Dia of bar</t>
  </si>
  <si>
    <t># of bar</t>
  </si>
  <si>
    <t>Unite weight</t>
  </si>
  <si>
    <t>Quantity-Kg</t>
  </si>
  <si>
    <t>10 mm</t>
  </si>
  <si>
    <t>Bar schedule for DEWATS</t>
  </si>
  <si>
    <t>CDC: Shahid Ahsanullah Nagar</t>
  </si>
  <si>
    <t>Descrip of  Items</t>
  </si>
  <si>
    <t>Bar Shape</t>
  </si>
  <si>
    <t>Grand Total</t>
  </si>
  <si>
    <t>Lapping wastage considered 2%</t>
  </si>
  <si>
    <t>Cost Estimate of Gazipur Faecal sludge treatment plant</t>
  </si>
  <si>
    <t>5.08.26.01</t>
  </si>
  <si>
    <t>5.12.02.01</t>
  </si>
  <si>
    <t>(According to the Rate Schedule of LGED ( 2020-2021) of Gazipur district  &amp; Local Market Price of  Gazipur City Corporation )</t>
  </si>
  <si>
    <t>each</t>
  </si>
  <si>
    <t>Office &amp; Meeting room</t>
  </si>
  <si>
    <t>8.12.2.2</t>
  </si>
  <si>
    <r>
      <t>m</t>
    </r>
    <r>
      <rPr>
        <vertAlign val="superscript"/>
        <sz val="10"/>
        <rFont val="Tahoma"/>
        <family val="2"/>
      </rPr>
      <t>2</t>
    </r>
  </si>
  <si>
    <t>LS</t>
  </si>
  <si>
    <t>Estimated value</t>
  </si>
  <si>
    <t>Gourd Room</t>
  </si>
  <si>
    <t>Gate, lighting etc.</t>
  </si>
  <si>
    <t>Ramp &amp; Internal road</t>
  </si>
  <si>
    <t>Septi tank (10 user)</t>
  </si>
  <si>
    <t>Tube well</t>
  </si>
  <si>
    <t>Planted Drying Bed</t>
  </si>
  <si>
    <t>Anaerobic baffel reactor (ABR)</t>
  </si>
  <si>
    <t>Horizontal Planted Gravel Filter (HPGF)</t>
  </si>
  <si>
    <t>Polishing Pond (PP)</t>
  </si>
  <si>
    <t>Boundary fencing (BF)</t>
  </si>
  <si>
    <t>Soak well</t>
  </si>
  <si>
    <t>PDB shed</t>
  </si>
  <si>
    <t>Sub total=</t>
  </si>
  <si>
    <t>Gross Total=</t>
  </si>
  <si>
    <t>Item Code of LGED schedule of rates</t>
  </si>
  <si>
    <t>BoQ of Public Toilet Renovation</t>
  </si>
  <si>
    <t>Minimum 12mm thick cement plaster (1:6) with Portland Composite cement (CEM II/AM, 42.5N) and best quality sand (minimum FM1.2) to wall both inner and outer surface, finishing the corner and edges in/c washing of sand cleaning the surface, scaffolding and curing for the requisite period etc. all complete as per direction of the E-I-C.
Ground floor</t>
  </si>
  <si>
    <t>Outer wall</t>
  </si>
  <si>
    <t>Two public toilet in Boro Achra</t>
  </si>
  <si>
    <t>Distempering with ready mixed synthetic polyvinyl distemper from authorized manufacturer in a seal container, to wall and ceiling in two coats over a coat of primer/sealer. Applying one vertical and one horizontal coat for each coat and successive coat is to be applied after drying up of previous coat by brush/roller/spray in/c cleaning the plinth, floors, doors, windows, portions and ventilators by washing, rubbing, as necessary and sand papering the surface and necessary scaffolding, etc. curing for the requisite period etc. all complete for all floors i/c cost of all materials as per direction of the E-I-C.</t>
  </si>
  <si>
    <t>5.16.04.01</t>
  </si>
  <si>
    <t>5.16.09.01</t>
  </si>
  <si>
    <t>On exterior surface applying as per manufacturer instruction specific coat of weather coat of approved quality and colour delivered from authorized local agent of the manufacturer in a sealed container. Applying one vertical and one horizontal coat for each coat and successive coat is to be applied after drying up of previous coat by brush/roller/spray in/c cleaning, washing, rubbing, as necessary and sand papering the surface and necessary scaffolding, etc. all complete for all floors i/c cost of all materials as per direction of the E-I-C.</t>
  </si>
  <si>
    <t>Supplying, fitting and fixing energy meter with cutout teak wood board etc. all complete as per directions of E-I-C (when the meter is not supplied by PDB).
500 Volts 3 phase
150 amps</t>
  </si>
  <si>
    <t>8.03.1.2</t>
  </si>
  <si>
    <t>8.05.07.3</t>
  </si>
  <si>
    <t>ELECTRICAL WIRING
BYA Cable: Conduit wiring on surface with the following PVC insulated stranded cable (BYA) &amp; green Colored PVC insulated ECC wire (BYA) through PVC  Conduit complete with fixing materials &amp; other accessories as specified, Manufacturer of cable Eastern/BRB/Paradise/Poly cable/ Super sign/BBS or equivalent according to the Specification &amp; direction of the Engineer- in-charge.
1c-2x4.0 Sq.mm (BYA ) Cable with 4.0 Sq.mm (BYA) ECC wire through PVC Pipe of 25 mm inner dia.</t>
  </si>
  <si>
    <t>8.11.3.04</t>
  </si>
  <si>
    <t>Supplying, fitting and fixing the following electric lamp for garden/gate/room light and different places as per directions of the E-I-C.
Energy Savings Lamp (CLF)
15 watt Spiral Type lamps B22 CD</t>
  </si>
  <si>
    <t>Supplying, assembling, fitting, fixing, installation (with effictive connection) testing &amp; Commissioning of single stage 2800-2900 RPM Centrifugal water Pump Motor Set monobloc type manufactured according to DIN/NEMA/IEC/BS/VDE/JIS &amp; ISO 9001 standard  of following capacity suitable for operation at single phase, 230V/400V ± 5% 50Hz A.C having insulation: Class F &amp; Protection: IP44 (Minimum) manufactured by CE certified/UL listed countries  as per sample  accepted/approved by the Engineer.
220 volts single phase
1.00 H.P Centrifugal Pump Motor Set
Discharge: 10-90 liter/min,
Head: 34-25 meter.
Suction &amp; delivery : 25 mm x 25 mm (1" x 1" )</t>
  </si>
  <si>
    <t>Beside PT</t>
  </si>
  <si>
    <t>7.07.05.02</t>
  </si>
  <si>
    <t>Supplying, fitting and fixing super quality unframed 5mm thick Mirror with hard boards at the back with all necessary fittings fitted with rowel plug and screw including making holes in walls by drill machine and mending good the damages etc. all complete as per direction of the E-I-C.
Belgium made Mirror (Size:450mmx300mm)</t>
  </si>
  <si>
    <t>7.06.01.05</t>
  </si>
  <si>
    <t>Supplying, fitting and fixing best quality and heavy type bib cock, and Two in one Bib cock of brass or cromium plated or special quality plastic materials made with leak proof and fixing in position with selected tape etc. all complete as per direction of the E-I-C.
20mm dia Plastic Bib Cock with heavy iron thread</t>
  </si>
  <si>
    <t>Inside PT</t>
  </si>
  <si>
    <t>8.06.5.03</t>
  </si>
  <si>
    <t>Gang switch &amp; socket: Supplying, assembling, fitting, fixing &amp; installation (with effictive connection) on prepared board 250 volt 5 amp concealed type switch/socket with switch (foreign made MK/Legrand/ Hager (Stylea)/ABB /MEM or equivalent brand) mounted on 18 SWG galvanized sheet board 75mm depth with other accessories as per drawing, specification &amp; direction of the Engineer-in-charge..
03-gang switch</t>
  </si>
  <si>
    <t>8.05.01.1</t>
  </si>
  <si>
    <t>Batten Wiring: Surface Batten Wiring for the following Points Looping at the Switch board with earth terminal including Circuit wiring with 2c-1.5 sq.mm PVC insulated and sheathed cable (BYFYE) on minimum 12.5 mm thick teak wood batten  painted at the bottom complete with 18 SWG GP Sheet switch board  with 3mm thick ebonite sheet cover, 5 amps. Piano type switch, brass holder, ceiling rose, wooden round block, fixing materials &amp; all other accessories as required including mending  the damages: Manufacturer of cable Eastern/BRB/Paradise/Poly cable/ Super sign/BBS or equivalent according to the specification &amp; direction of the Engineer- in-charge.
Light point / Exhaust / Wall bracket fan point</t>
  </si>
  <si>
    <t>point</t>
  </si>
  <si>
    <t>Supplying fitting, fixing of UPVC hollow or solid plastic door shutter having specific gravity 1.35-1.45, thickness 1.7 mm - 2.2 mm and other physical, chemical, thermal, fire resistivity properties etc. as per BSTI approved manufacturer standards or ASTM, BS/ISO/IS standards of different sizes fitted fixed with uPVC plastic door frame weighing 5.82  kg/m2 with at least 3 Nos Stainless Steel hinges fitted with min 64 Nos of 3.17 mm - 3.97 mm dia 12.7 mm long rivets, 12 Nos 25.4 mm Stainless Steel screws. 9.38 mm dia, 150 mm long Stainless Steel  tower bolts 2 Nos, 146 mm long Stainless Steel handle fitted with rivet, fitted with 2 Nos of G.I inner joint 234.95 mm x 127 mm clamp, 76.2 mm x 57.15 mm, 25 mm dia 1 no Stainless Steel haspbolt, special type round rack, carrying the same to site and local carriage etc. all complete as per direction of the E-I-C.
760mmx1980mm uPVC plastic shutter (hollow)</t>
  </si>
  <si>
    <t>7.11.07.01.1</t>
  </si>
  <si>
    <t>Manhole Cover
CI Manhole Cover
Supplying, fitting and fixing best quality heavy type CI manhole cover round perforated/solid plate made with   locking &amp; un-locking arrangement. All other remaining cost including all accessories; their carriages, wages of labor, technician and incidental charges etc. all complete as per direction &amp; approval of the Engineering –in- charge.
Size: 600 mm dia with locking arrangement, Brand: MANCO or equivalen</t>
  </si>
  <si>
    <t>On septic tank slab</t>
  </si>
  <si>
    <t>Supplying fitting, fixing of Soak well made of RCC ring-slab according to the attached design. The soak well will be filled with 50% brick chips and 50% course sand.</t>
  </si>
  <si>
    <t>Whole PT</t>
  </si>
  <si>
    <t>Two public toilet in Amra Khali</t>
  </si>
  <si>
    <t>Cleaning of existing public toilet as per the direction of E-I-C</t>
  </si>
  <si>
    <t>One public toilet in Kagospukur bazar</t>
  </si>
  <si>
    <t>One public toilet at Railway Station</t>
  </si>
  <si>
    <t>7.10.02.02</t>
  </si>
  <si>
    <t>Supplying, fitting and fixing plastic  overhead Water Tank of different capacity.
Supplying, fitting and fixing plastic overhead Water Tank of 1000 litres capacity made with 25mm thick plastic composed sheet with plastic cover on top with locking arrangements, providing inlet and outlet pipe with flanges and plug, jum nuts, 40mm dia ball cock, 12mm dia 1.12m long overflow pipe and with all other necessary fittings etc. all complete in all respects as per direction of the E-I-C.</t>
  </si>
  <si>
    <t>On PT roof</t>
  </si>
  <si>
    <t>One public toilet at Private Car Stand</t>
  </si>
  <si>
    <t>Cleaning and washing of existing public toilet as per the direction of E-I-C</t>
  </si>
  <si>
    <t>Gross total=</t>
  </si>
  <si>
    <t>From nearby electric pole</t>
  </si>
  <si>
    <t>7.12.01.02</t>
  </si>
  <si>
    <t>Manufacturing, supplying, fitting and fixing white porcelain 450mm long pan (BISF standard) with PVC trap fixed properly to make it fully leak proof, etc. all complete as per direction of the E-I-C.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</si>
</sst>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0"/>
      <name val="Arial"/>
    </font>
    <font>
      <sz val="10"/>
      <name val="Arial"/>
      <family val="2"/>
    </font>
    <font>
      <sz val="10"/>
      <color theme="1"/>
      <name val="Times New Roman"/>
      <family val="1"/>
    </font>
    <font>
      <sz val="10"/>
      <color theme="9" tint="-0.499984740745262"/>
      <name val="Times New Roman"/>
      <family val="1"/>
    </font>
    <font>
      <b/>
      <sz val="10"/>
      <name val="Arial"/>
      <family val="2"/>
    </font>
    <font>
      <b/>
      <sz val="11"/>
      <color theme="1"/>
      <name val="Calibri"/>
      <family val="2"/>
      <scheme val="minor"/>
    </font>
    <font>
      <b/>
      <sz val="12"/>
      <color theme="1"/>
      <name val="Arial"/>
      <family val="2"/>
    </font>
    <font>
      <sz val="16"/>
      <color theme="1"/>
      <name val="Calibri"/>
      <family val="2"/>
      <scheme val="minor"/>
    </font>
    <font>
      <sz val="10"/>
      <name val="Tahoma"/>
      <family val="2"/>
    </font>
    <font>
      <sz val="10"/>
      <color rgb="FF000000"/>
      <name val="Tahoma"/>
      <family val="2"/>
    </font>
    <font>
      <b/>
      <sz val="14"/>
      <name val="Tahoma"/>
      <family val="2"/>
    </font>
    <font>
      <b/>
      <sz val="10"/>
      <name val="Tahoma"/>
      <family val="2"/>
    </font>
    <font>
      <b/>
      <sz val="10"/>
      <color theme="9" tint="-0.499984740745262"/>
      <name val="Tahoma"/>
      <family val="2"/>
    </font>
    <font>
      <vertAlign val="superscript"/>
      <sz val="10"/>
      <name val="Tahoma"/>
      <family val="2"/>
    </font>
    <font>
      <b/>
      <sz val="16"/>
      <name val="Tahoma"/>
      <family val="2"/>
    </font>
    <font>
      <b/>
      <u/>
      <sz val="10"/>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auto="1"/>
      </left>
      <right style="medium">
        <color auto="1"/>
      </right>
      <top style="medium">
        <color auto="1"/>
      </top>
      <bottom style="medium">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auto="1"/>
      </bottom>
      <diagonal/>
    </border>
    <border>
      <left style="medium">
        <color auto="1"/>
      </left>
      <right style="medium">
        <color auto="1"/>
      </right>
      <top/>
      <bottom style="medium">
        <color auto="1"/>
      </bottom>
      <diagonal/>
    </border>
  </borders>
  <cellStyleXfs count="2">
    <xf numFmtId="0" fontId="0" fillId="0" borderId="0"/>
    <xf numFmtId="0" fontId="1" fillId="0" borderId="0"/>
  </cellStyleXfs>
  <cellXfs count="101">
    <xf numFmtId="0" fontId="0" fillId="0" borderId="0" xfId="0"/>
    <xf numFmtId="0" fontId="3" fillId="0" borderId="6" xfId="0" applyFont="1" applyFill="1" applyBorder="1" applyAlignment="1">
      <alignment horizontal="left" vertical="center" wrapText="1"/>
    </xf>
    <xf numFmtId="0" fontId="6" fillId="0" borderId="11" xfId="0" applyFont="1" applyBorder="1" applyAlignment="1">
      <alignment horizontal="center"/>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0" xfId="0" applyFont="1"/>
    <xf numFmtId="0" fontId="0" fillId="0" borderId="1" xfId="0" applyBorder="1" applyAlignment="1">
      <alignment horizontal="center" vertical="center"/>
    </xf>
    <xf numFmtId="2" fontId="5"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5" fillId="2" borderId="1" xfId="0" applyFont="1" applyFill="1" applyBorder="1" applyAlignment="1">
      <alignment horizontal="center" vertical="center"/>
    </xf>
    <xf numFmtId="0" fontId="0" fillId="0" borderId="4" xfId="0" applyBorder="1" applyAlignment="1">
      <alignment horizontal="center" vertical="center"/>
    </xf>
    <xf numFmtId="0" fontId="3"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 xfId="0" applyBorder="1" applyAlignment="1">
      <alignment horizontal="center"/>
    </xf>
    <xf numFmtId="164" fontId="4" fillId="0" borderId="1" xfId="0" applyNumberFormat="1" applyFont="1" applyBorder="1" applyAlignment="1">
      <alignment horizontal="center"/>
    </xf>
    <xf numFmtId="0" fontId="8" fillId="0" borderId="0" xfId="0" applyFont="1" applyFill="1"/>
    <xf numFmtId="0" fontId="8" fillId="0" borderId="6" xfId="0" applyFont="1" applyFill="1" applyBorder="1" applyAlignment="1">
      <alignment vertical="top"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left" vertical="top" wrapText="1"/>
    </xf>
    <xf numFmtId="10" fontId="8" fillId="0" borderId="18"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xf>
    <xf numFmtId="1" fontId="8" fillId="0" borderId="0" xfId="0" applyNumberFormat="1" applyFont="1" applyFill="1"/>
    <xf numFmtId="0" fontId="11" fillId="0" borderId="0" xfId="0" applyFont="1" applyFill="1"/>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0" borderId="12" xfId="0" applyFont="1" applyFill="1" applyBorder="1" applyAlignment="1">
      <alignment vertical="top" wrapText="1"/>
    </xf>
    <xf numFmtId="1" fontId="8" fillId="0" borderId="6"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24" xfId="0" applyFont="1" applyFill="1" applyBorder="1" applyAlignment="1">
      <alignment horizontal="center" vertical="center" wrapText="1"/>
    </xf>
    <xf numFmtId="1" fontId="11" fillId="0" borderId="23" xfId="0" applyNumberFormat="1" applyFont="1" applyFill="1" applyBorder="1" applyAlignment="1">
      <alignment horizontal="left" vertical="center" wrapText="1"/>
    </xf>
    <xf numFmtId="1" fontId="11" fillId="0" borderId="1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0" fontId="11" fillId="0" borderId="26"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8" fillId="0" borderId="30" xfId="0" applyFont="1" applyFill="1" applyBorder="1" applyAlignment="1">
      <alignment horizontal="center" vertical="center" wrapText="1"/>
    </xf>
    <xf numFmtId="0" fontId="9" fillId="0" borderId="31" xfId="0" applyFont="1" applyBorder="1" applyAlignment="1">
      <alignment horizontal="center" vertical="center"/>
    </xf>
    <xf numFmtId="0" fontId="8" fillId="0" borderId="31" xfId="0" applyFont="1" applyFill="1" applyBorder="1" applyAlignment="1">
      <alignment vertical="center" wrapText="1"/>
    </xf>
    <xf numFmtId="0" fontId="8" fillId="0" borderId="31" xfId="0" applyFont="1" applyFill="1" applyBorder="1" applyAlignment="1">
      <alignment horizontal="left" vertical="center" wrapText="1"/>
    </xf>
    <xf numFmtId="164" fontId="8" fillId="0" borderId="31"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0" fontId="8" fillId="0" borderId="1" xfId="0" applyFont="1" applyFill="1" applyBorder="1" applyAlignment="1">
      <alignment vertical="top" wrapText="1"/>
    </xf>
    <xf numFmtId="164" fontId="8" fillId="0" borderId="33" xfId="0" applyNumberFormat="1" applyFont="1" applyFill="1" applyBorder="1" applyAlignment="1">
      <alignment horizontal="center" vertical="center" wrapText="1"/>
    </xf>
    <xf numFmtId="4" fontId="8" fillId="0" borderId="31" xfId="0" applyNumberFormat="1" applyFont="1" applyFill="1" applyBorder="1" applyAlignment="1">
      <alignment horizontal="right" vertical="center" wrapText="1"/>
    </xf>
    <xf numFmtId="0" fontId="8" fillId="0" borderId="34"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0" fontId="8" fillId="0" borderId="35"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8" fillId="0" borderId="33" xfId="0" applyFont="1" applyFill="1" applyBorder="1" applyAlignment="1">
      <alignment horizontal="center" vertical="center" wrapText="1"/>
    </xf>
    <xf numFmtId="0" fontId="8" fillId="0" borderId="33" xfId="0" applyFont="1" applyFill="1" applyBorder="1" applyAlignment="1">
      <alignment horizontal="left" vertical="center" wrapText="1"/>
    </xf>
    <xf numFmtId="0" fontId="9" fillId="0" borderId="33" xfId="0" applyFont="1" applyFill="1" applyBorder="1" applyAlignment="1">
      <alignment horizontal="center" vertical="center"/>
    </xf>
    <xf numFmtId="1" fontId="11" fillId="0" borderId="37" xfId="0" applyNumberFormat="1" applyFont="1" applyFill="1" applyBorder="1" applyAlignment="1">
      <alignment horizontal="right" vertical="center" wrapText="1"/>
    </xf>
    <xf numFmtId="4" fontId="8"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top"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21" xfId="0" applyFont="1" applyFill="1" applyBorder="1" applyAlignment="1">
      <alignment horizontal="center"/>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0" borderId="22" xfId="0" applyFont="1" applyFill="1" applyBorder="1" applyAlignment="1">
      <alignment horizontal="right" vertical="center" wrapText="1"/>
    </xf>
    <xf numFmtId="0" fontId="11" fillId="0" borderId="23" xfId="0" applyFont="1" applyFill="1" applyBorder="1" applyAlignment="1">
      <alignment horizontal="right" vertical="center" wrapText="1"/>
    </xf>
    <xf numFmtId="0" fontId="11" fillId="0" borderId="24" xfId="0" applyFont="1" applyFill="1" applyBorder="1" applyAlignment="1">
      <alignment horizontal="right" vertical="center" wrapText="1"/>
    </xf>
    <xf numFmtId="0" fontId="11" fillId="0" borderId="25" xfId="0" applyFont="1" applyFill="1" applyBorder="1" applyAlignment="1">
      <alignment horizontal="right" vertical="center" wrapText="1"/>
    </xf>
    <xf numFmtId="0" fontId="12" fillId="0" borderId="27" xfId="0" applyFont="1" applyFill="1" applyBorder="1" applyAlignment="1">
      <alignment horizontal="right" vertical="center" wrapText="1"/>
    </xf>
    <xf numFmtId="0" fontId="12" fillId="0" borderId="28" xfId="0" applyFont="1" applyFill="1" applyBorder="1" applyAlignment="1">
      <alignment horizontal="right" vertical="center" wrapText="1"/>
    </xf>
    <xf numFmtId="0" fontId="12" fillId="0" borderId="29" xfId="0" applyFont="1" applyFill="1" applyBorder="1" applyAlignment="1">
      <alignment horizontal="right" vertical="center" wrapText="1"/>
    </xf>
    <xf numFmtId="0" fontId="15" fillId="0" borderId="26" xfId="0" applyFont="1" applyFill="1" applyBorder="1" applyAlignment="1">
      <alignment horizontal="left" vertical="center" wrapText="1"/>
    </xf>
    <xf numFmtId="0" fontId="14" fillId="0" borderId="26" xfId="0" applyFont="1" applyFill="1" applyBorder="1" applyAlignment="1">
      <alignment horizontal="center" vertical="center"/>
    </xf>
    <xf numFmtId="0" fontId="11" fillId="0" borderId="26" xfId="0" applyFont="1" applyFill="1" applyBorder="1" applyAlignment="1">
      <alignment horizontal="center" vertical="center"/>
    </xf>
    <xf numFmtId="0" fontId="6" fillId="0" borderId="11" xfId="0" applyFont="1" applyBorder="1" applyAlignment="1">
      <alignment horizontal="center"/>
    </xf>
    <xf numFmtId="0" fontId="7" fillId="0" borderId="1" xfId="0" applyFont="1" applyBorder="1" applyAlignment="1">
      <alignment horizontal="center"/>
    </xf>
    <xf numFmtId="0" fontId="3" fillId="0" borderId="1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 fillId="0" borderId="9" xfId="0" applyFont="1"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2" fillId="0" borderId="1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 fillId="0" borderId="9" xfId="0" applyFont="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266700</xdr:colOff>
      <xdr:row>13</xdr:row>
      <xdr:rowOff>152400</xdr:rowOff>
    </xdr:from>
    <xdr:to>
      <xdr:col>3</xdr:col>
      <xdr:colOff>2143125</xdr:colOff>
      <xdr:row>13</xdr:row>
      <xdr:rowOff>238126</xdr:rowOff>
    </xdr:to>
    <xdr:grpSp>
      <xdr:nvGrpSpPr>
        <xdr:cNvPr id="22" name="Group 21">
          <a:extLst>
            <a:ext uri="{FF2B5EF4-FFF2-40B4-BE49-F238E27FC236}">
              <a16:creationId xmlns:a16="http://schemas.microsoft.com/office/drawing/2014/main" id="{B2A4C017-2923-40F6-8973-5FB0DF3F6D9F}"/>
            </a:ext>
          </a:extLst>
        </xdr:cNvPr>
        <xdr:cNvGrpSpPr/>
      </xdr:nvGrpSpPr>
      <xdr:grpSpPr>
        <a:xfrm>
          <a:off x="3400425" y="4676775"/>
          <a:ext cx="1876425" cy="85726"/>
          <a:chOff x="3257550" y="1390650"/>
          <a:chExt cx="1876425" cy="85726"/>
        </a:xfrm>
      </xdr:grpSpPr>
      <xdr:cxnSp macro="">
        <xdr:nvCxnSpPr>
          <xdr:cNvPr id="23" name="Straight Connector 22">
            <a:extLst>
              <a:ext uri="{FF2B5EF4-FFF2-40B4-BE49-F238E27FC236}">
                <a16:creationId xmlns:a16="http://schemas.microsoft.com/office/drawing/2014/main" id="{73BA0F8B-529B-4C91-AC1A-25BD29DC61F5}"/>
              </a:ext>
            </a:extLst>
          </xdr:cNvPr>
          <xdr:cNvCxnSpPr/>
        </xdr:nvCxnSpPr>
        <xdr:spPr bwMode="auto">
          <a:xfrm>
            <a:off x="3257550" y="1390650"/>
            <a:ext cx="4667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4" name="Straight Connector 23">
            <a:extLst>
              <a:ext uri="{FF2B5EF4-FFF2-40B4-BE49-F238E27FC236}">
                <a16:creationId xmlns:a16="http://schemas.microsoft.com/office/drawing/2014/main" id="{6EDEF97F-F3A6-46B8-ABEE-53EE8E7BF9A5}"/>
              </a:ext>
            </a:extLst>
          </xdr:cNvPr>
          <xdr:cNvCxnSpPr/>
        </xdr:nvCxnSpPr>
        <xdr:spPr bwMode="auto">
          <a:xfrm>
            <a:off x="3724275" y="1390650"/>
            <a:ext cx="76200" cy="85725"/>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5" name="Straight Connector 24">
            <a:extLst>
              <a:ext uri="{FF2B5EF4-FFF2-40B4-BE49-F238E27FC236}">
                <a16:creationId xmlns:a16="http://schemas.microsoft.com/office/drawing/2014/main" id="{108B25D1-A92F-46E9-8554-42462F9A99AC}"/>
              </a:ext>
            </a:extLst>
          </xdr:cNvPr>
          <xdr:cNvCxnSpPr/>
        </xdr:nvCxnSpPr>
        <xdr:spPr bwMode="auto">
          <a:xfrm>
            <a:off x="3810000" y="1476375"/>
            <a:ext cx="86677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6" name="Straight Connector 25">
            <a:extLst>
              <a:ext uri="{FF2B5EF4-FFF2-40B4-BE49-F238E27FC236}">
                <a16:creationId xmlns:a16="http://schemas.microsoft.com/office/drawing/2014/main" id="{6345643C-4F54-4109-AD5D-03E06585441D}"/>
              </a:ext>
            </a:extLst>
          </xdr:cNvPr>
          <xdr:cNvCxnSpPr/>
        </xdr:nvCxnSpPr>
        <xdr:spPr bwMode="auto">
          <a:xfrm flipV="1">
            <a:off x="4676775" y="1390650"/>
            <a:ext cx="114300" cy="85726"/>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27" name="Straight Connector 26">
            <a:extLst>
              <a:ext uri="{FF2B5EF4-FFF2-40B4-BE49-F238E27FC236}">
                <a16:creationId xmlns:a16="http://schemas.microsoft.com/office/drawing/2014/main" id="{745BAF4A-7351-4638-91B8-7E335D718324}"/>
              </a:ext>
            </a:extLst>
          </xdr:cNvPr>
          <xdr:cNvCxnSpPr/>
        </xdr:nvCxnSpPr>
        <xdr:spPr bwMode="auto">
          <a:xfrm>
            <a:off x="4781550" y="1390650"/>
            <a:ext cx="3524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grpSp>
    <xdr:clientData/>
  </xdr:twoCellAnchor>
  <xdr:twoCellAnchor>
    <xdr:from>
      <xdr:col>3</xdr:col>
      <xdr:colOff>247650</xdr:colOff>
      <xdr:row>17</xdr:row>
      <xdr:rowOff>171450</xdr:rowOff>
    </xdr:from>
    <xdr:to>
      <xdr:col>3</xdr:col>
      <xdr:colOff>2124075</xdr:colOff>
      <xdr:row>17</xdr:row>
      <xdr:rowOff>257176</xdr:rowOff>
    </xdr:to>
    <xdr:grpSp>
      <xdr:nvGrpSpPr>
        <xdr:cNvPr id="28" name="Group 27">
          <a:extLst>
            <a:ext uri="{FF2B5EF4-FFF2-40B4-BE49-F238E27FC236}">
              <a16:creationId xmlns:a16="http://schemas.microsoft.com/office/drawing/2014/main" id="{9D3EA2B1-9EA8-44A5-91EB-0F9F62D96599}"/>
            </a:ext>
          </a:extLst>
        </xdr:cNvPr>
        <xdr:cNvGrpSpPr/>
      </xdr:nvGrpSpPr>
      <xdr:grpSpPr>
        <a:xfrm>
          <a:off x="3381375" y="5953125"/>
          <a:ext cx="1876425" cy="85726"/>
          <a:chOff x="3257550" y="1390650"/>
          <a:chExt cx="1876425" cy="85726"/>
        </a:xfrm>
      </xdr:grpSpPr>
      <xdr:cxnSp macro="">
        <xdr:nvCxnSpPr>
          <xdr:cNvPr id="29" name="Straight Connector 28">
            <a:extLst>
              <a:ext uri="{FF2B5EF4-FFF2-40B4-BE49-F238E27FC236}">
                <a16:creationId xmlns:a16="http://schemas.microsoft.com/office/drawing/2014/main" id="{8297ED78-F44A-4E84-9473-6BB7288A785B}"/>
              </a:ext>
            </a:extLst>
          </xdr:cNvPr>
          <xdr:cNvCxnSpPr/>
        </xdr:nvCxnSpPr>
        <xdr:spPr bwMode="auto">
          <a:xfrm>
            <a:off x="3257550" y="1390650"/>
            <a:ext cx="4667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30" name="Straight Connector 29">
            <a:extLst>
              <a:ext uri="{FF2B5EF4-FFF2-40B4-BE49-F238E27FC236}">
                <a16:creationId xmlns:a16="http://schemas.microsoft.com/office/drawing/2014/main" id="{D34C5010-6EB5-4F17-A721-E4E4D837B413}"/>
              </a:ext>
            </a:extLst>
          </xdr:cNvPr>
          <xdr:cNvCxnSpPr/>
        </xdr:nvCxnSpPr>
        <xdr:spPr bwMode="auto">
          <a:xfrm>
            <a:off x="3724275" y="1390650"/>
            <a:ext cx="76200" cy="85725"/>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31" name="Straight Connector 30">
            <a:extLst>
              <a:ext uri="{FF2B5EF4-FFF2-40B4-BE49-F238E27FC236}">
                <a16:creationId xmlns:a16="http://schemas.microsoft.com/office/drawing/2014/main" id="{4C8E9E00-191A-420A-AAE4-AA7B80D062FA}"/>
              </a:ext>
            </a:extLst>
          </xdr:cNvPr>
          <xdr:cNvCxnSpPr/>
        </xdr:nvCxnSpPr>
        <xdr:spPr bwMode="auto">
          <a:xfrm>
            <a:off x="3810000" y="1476375"/>
            <a:ext cx="86677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32" name="Straight Connector 31">
            <a:extLst>
              <a:ext uri="{FF2B5EF4-FFF2-40B4-BE49-F238E27FC236}">
                <a16:creationId xmlns:a16="http://schemas.microsoft.com/office/drawing/2014/main" id="{A4252807-CBB1-40EE-9AE3-DD0B7831D18B}"/>
              </a:ext>
            </a:extLst>
          </xdr:cNvPr>
          <xdr:cNvCxnSpPr/>
        </xdr:nvCxnSpPr>
        <xdr:spPr bwMode="auto">
          <a:xfrm flipV="1">
            <a:off x="4676775" y="1390650"/>
            <a:ext cx="114300" cy="85726"/>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33" name="Straight Connector 32">
            <a:extLst>
              <a:ext uri="{FF2B5EF4-FFF2-40B4-BE49-F238E27FC236}">
                <a16:creationId xmlns:a16="http://schemas.microsoft.com/office/drawing/2014/main" id="{EED3FC27-EB7C-457E-879D-B3D2B4082FED}"/>
              </a:ext>
            </a:extLst>
          </xdr:cNvPr>
          <xdr:cNvCxnSpPr/>
        </xdr:nvCxnSpPr>
        <xdr:spPr bwMode="auto">
          <a:xfrm>
            <a:off x="4781550" y="1390650"/>
            <a:ext cx="3524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grpSp>
    <xdr:clientData/>
  </xdr:twoCellAnchor>
  <xdr:twoCellAnchor>
    <xdr:from>
      <xdr:col>3</xdr:col>
      <xdr:colOff>247650</xdr:colOff>
      <xdr:row>5</xdr:row>
      <xdr:rowOff>257175</xdr:rowOff>
    </xdr:from>
    <xdr:to>
      <xdr:col>3</xdr:col>
      <xdr:colOff>2143125</xdr:colOff>
      <xdr:row>5</xdr:row>
      <xdr:rowOff>257175</xdr:rowOff>
    </xdr:to>
    <xdr:cxnSp macro="">
      <xdr:nvCxnSpPr>
        <xdr:cNvPr id="35" name="Straight Connector 34">
          <a:extLst>
            <a:ext uri="{FF2B5EF4-FFF2-40B4-BE49-F238E27FC236}">
              <a16:creationId xmlns:a16="http://schemas.microsoft.com/office/drawing/2014/main" id="{FA56864E-F9B4-4CCE-AF04-EF11E71FB7FE}"/>
            </a:ext>
          </a:extLst>
        </xdr:cNvPr>
        <xdr:cNvCxnSpPr/>
      </xdr:nvCxnSpPr>
      <xdr:spPr bwMode="auto">
        <a:xfrm>
          <a:off x="3381375" y="14763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247650</xdr:colOff>
      <xdr:row>6</xdr:row>
      <xdr:rowOff>238125</xdr:rowOff>
    </xdr:from>
    <xdr:to>
      <xdr:col>3</xdr:col>
      <xdr:colOff>2143125</xdr:colOff>
      <xdr:row>6</xdr:row>
      <xdr:rowOff>238125</xdr:rowOff>
    </xdr:to>
    <xdr:cxnSp macro="">
      <xdr:nvCxnSpPr>
        <xdr:cNvPr id="36" name="Straight Connector 35">
          <a:extLst>
            <a:ext uri="{FF2B5EF4-FFF2-40B4-BE49-F238E27FC236}">
              <a16:creationId xmlns:a16="http://schemas.microsoft.com/office/drawing/2014/main" id="{51B9EA5B-92F9-4251-8DDF-1B39CE64E733}"/>
            </a:ext>
          </a:extLst>
        </xdr:cNvPr>
        <xdr:cNvCxnSpPr/>
      </xdr:nvCxnSpPr>
      <xdr:spPr bwMode="auto">
        <a:xfrm>
          <a:off x="3381375" y="191452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295275</xdr:colOff>
      <xdr:row>7</xdr:row>
      <xdr:rowOff>219075</xdr:rowOff>
    </xdr:from>
    <xdr:to>
      <xdr:col>3</xdr:col>
      <xdr:colOff>2190750</xdr:colOff>
      <xdr:row>7</xdr:row>
      <xdr:rowOff>219075</xdr:rowOff>
    </xdr:to>
    <xdr:cxnSp macro="">
      <xdr:nvCxnSpPr>
        <xdr:cNvPr id="37" name="Straight Connector 36">
          <a:extLst>
            <a:ext uri="{FF2B5EF4-FFF2-40B4-BE49-F238E27FC236}">
              <a16:creationId xmlns:a16="http://schemas.microsoft.com/office/drawing/2014/main" id="{3BCF32B0-0AFB-4CD0-8A5E-7627A80AE985}"/>
            </a:ext>
          </a:extLst>
        </xdr:cNvPr>
        <xdr:cNvCxnSpPr/>
      </xdr:nvCxnSpPr>
      <xdr:spPr bwMode="auto">
        <a:xfrm>
          <a:off x="3429000" y="248602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257175</xdr:colOff>
      <xdr:row>8</xdr:row>
      <xdr:rowOff>219075</xdr:rowOff>
    </xdr:from>
    <xdr:to>
      <xdr:col>3</xdr:col>
      <xdr:colOff>2152650</xdr:colOff>
      <xdr:row>8</xdr:row>
      <xdr:rowOff>219075</xdr:rowOff>
    </xdr:to>
    <xdr:cxnSp macro="">
      <xdr:nvCxnSpPr>
        <xdr:cNvPr id="38" name="Straight Connector 37">
          <a:extLst>
            <a:ext uri="{FF2B5EF4-FFF2-40B4-BE49-F238E27FC236}">
              <a16:creationId xmlns:a16="http://schemas.microsoft.com/office/drawing/2014/main" id="{0298405E-E86C-4763-B7CA-B982C446A52D}"/>
            </a:ext>
          </a:extLst>
        </xdr:cNvPr>
        <xdr:cNvCxnSpPr/>
      </xdr:nvCxnSpPr>
      <xdr:spPr bwMode="auto">
        <a:xfrm>
          <a:off x="3390900" y="294322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247650</xdr:colOff>
      <xdr:row>9</xdr:row>
      <xdr:rowOff>238125</xdr:rowOff>
    </xdr:from>
    <xdr:to>
      <xdr:col>3</xdr:col>
      <xdr:colOff>2143125</xdr:colOff>
      <xdr:row>9</xdr:row>
      <xdr:rowOff>238125</xdr:rowOff>
    </xdr:to>
    <xdr:cxnSp macro="">
      <xdr:nvCxnSpPr>
        <xdr:cNvPr id="39" name="Straight Connector 38">
          <a:extLst>
            <a:ext uri="{FF2B5EF4-FFF2-40B4-BE49-F238E27FC236}">
              <a16:creationId xmlns:a16="http://schemas.microsoft.com/office/drawing/2014/main" id="{4491BFC6-1CC9-42B1-9AC2-46CB33BBD4DD}"/>
            </a:ext>
          </a:extLst>
        </xdr:cNvPr>
        <xdr:cNvCxnSpPr/>
      </xdr:nvCxnSpPr>
      <xdr:spPr bwMode="auto">
        <a:xfrm>
          <a:off x="3381375" y="34194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276225</xdr:colOff>
      <xdr:row>10</xdr:row>
      <xdr:rowOff>228600</xdr:rowOff>
    </xdr:from>
    <xdr:to>
      <xdr:col>3</xdr:col>
      <xdr:colOff>2171700</xdr:colOff>
      <xdr:row>10</xdr:row>
      <xdr:rowOff>228600</xdr:rowOff>
    </xdr:to>
    <xdr:cxnSp macro="">
      <xdr:nvCxnSpPr>
        <xdr:cNvPr id="41" name="Straight Connector 40">
          <a:extLst>
            <a:ext uri="{FF2B5EF4-FFF2-40B4-BE49-F238E27FC236}">
              <a16:creationId xmlns:a16="http://schemas.microsoft.com/office/drawing/2014/main" id="{60239876-1C93-4CB8-8403-1770BD48403B}"/>
            </a:ext>
          </a:extLst>
        </xdr:cNvPr>
        <xdr:cNvCxnSpPr/>
      </xdr:nvCxnSpPr>
      <xdr:spPr bwMode="auto">
        <a:xfrm>
          <a:off x="3409950" y="3867150"/>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257175</xdr:colOff>
      <xdr:row>11</xdr:row>
      <xdr:rowOff>190500</xdr:rowOff>
    </xdr:from>
    <xdr:to>
      <xdr:col>3</xdr:col>
      <xdr:colOff>2152650</xdr:colOff>
      <xdr:row>11</xdr:row>
      <xdr:rowOff>190500</xdr:rowOff>
    </xdr:to>
    <xdr:cxnSp macro="">
      <xdr:nvCxnSpPr>
        <xdr:cNvPr id="42" name="Straight Connector 41">
          <a:extLst>
            <a:ext uri="{FF2B5EF4-FFF2-40B4-BE49-F238E27FC236}">
              <a16:creationId xmlns:a16="http://schemas.microsoft.com/office/drawing/2014/main" id="{94B3605F-9E82-4B6B-BE5C-053CFBDDBA37}"/>
            </a:ext>
          </a:extLst>
        </xdr:cNvPr>
        <xdr:cNvCxnSpPr/>
      </xdr:nvCxnSpPr>
      <xdr:spPr bwMode="auto">
        <a:xfrm>
          <a:off x="3390900" y="4286250"/>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295275</xdr:colOff>
      <xdr:row>12</xdr:row>
      <xdr:rowOff>180975</xdr:rowOff>
    </xdr:from>
    <xdr:to>
      <xdr:col>3</xdr:col>
      <xdr:colOff>2190750</xdr:colOff>
      <xdr:row>12</xdr:row>
      <xdr:rowOff>180975</xdr:rowOff>
    </xdr:to>
    <xdr:cxnSp macro="">
      <xdr:nvCxnSpPr>
        <xdr:cNvPr id="44" name="Straight Connector 43">
          <a:extLst>
            <a:ext uri="{FF2B5EF4-FFF2-40B4-BE49-F238E27FC236}">
              <a16:creationId xmlns:a16="http://schemas.microsoft.com/office/drawing/2014/main" id="{69C12E5E-5B85-45C5-BD6D-757E39CB5B33}"/>
            </a:ext>
          </a:extLst>
        </xdr:cNvPr>
        <xdr:cNvCxnSpPr/>
      </xdr:nvCxnSpPr>
      <xdr:spPr bwMode="auto">
        <a:xfrm>
          <a:off x="3429000" y="4591050"/>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333375</xdr:colOff>
      <xdr:row>15</xdr:row>
      <xdr:rowOff>114300</xdr:rowOff>
    </xdr:from>
    <xdr:to>
      <xdr:col>3</xdr:col>
      <xdr:colOff>2209800</xdr:colOff>
      <xdr:row>15</xdr:row>
      <xdr:rowOff>200026</xdr:rowOff>
    </xdr:to>
    <xdr:grpSp>
      <xdr:nvGrpSpPr>
        <xdr:cNvPr id="45" name="Group 44">
          <a:extLst>
            <a:ext uri="{FF2B5EF4-FFF2-40B4-BE49-F238E27FC236}">
              <a16:creationId xmlns:a16="http://schemas.microsoft.com/office/drawing/2014/main" id="{A11CE56D-EB96-4221-AAA4-6C3F46BA4C7A}"/>
            </a:ext>
          </a:extLst>
        </xdr:cNvPr>
        <xdr:cNvGrpSpPr/>
      </xdr:nvGrpSpPr>
      <xdr:grpSpPr>
        <a:xfrm>
          <a:off x="3467100" y="5267325"/>
          <a:ext cx="1876425" cy="85726"/>
          <a:chOff x="3257550" y="1390650"/>
          <a:chExt cx="1876425" cy="85726"/>
        </a:xfrm>
      </xdr:grpSpPr>
      <xdr:cxnSp macro="">
        <xdr:nvCxnSpPr>
          <xdr:cNvPr id="46" name="Straight Connector 45">
            <a:extLst>
              <a:ext uri="{FF2B5EF4-FFF2-40B4-BE49-F238E27FC236}">
                <a16:creationId xmlns:a16="http://schemas.microsoft.com/office/drawing/2014/main" id="{755266B7-039D-4E29-AC99-B20520E32CDC}"/>
              </a:ext>
            </a:extLst>
          </xdr:cNvPr>
          <xdr:cNvCxnSpPr/>
        </xdr:nvCxnSpPr>
        <xdr:spPr bwMode="auto">
          <a:xfrm>
            <a:off x="3257550" y="1390650"/>
            <a:ext cx="4667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7" name="Straight Connector 46">
            <a:extLst>
              <a:ext uri="{FF2B5EF4-FFF2-40B4-BE49-F238E27FC236}">
                <a16:creationId xmlns:a16="http://schemas.microsoft.com/office/drawing/2014/main" id="{2E0F8DB8-F96C-4330-AA1B-C59FF4B21ADC}"/>
              </a:ext>
            </a:extLst>
          </xdr:cNvPr>
          <xdr:cNvCxnSpPr/>
        </xdr:nvCxnSpPr>
        <xdr:spPr bwMode="auto">
          <a:xfrm>
            <a:off x="3724275" y="1390650"/>
            <a:ext cx="76200" cy="85725"/>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8" name="Straight Connector 47">
            <a:extLst>
              <a:ext uri="{FF2B5EF4-FFF2-40B4-BE49-F238E27FC236}">
                <a16:creationId xmlns:a16="http://schemas.microsoft.com/office/drawing/2014/main" id="{10183946-EF05-4DC6-BFA4-229EB16C7BD5}"/>
              </a:ext>
            </a:extLst>
          </xdr:cNvPr>
          <xdr:cNvCxnSpPr/>
        </xdr:nvCxnSpPr>
        <xdr:spPr bwMode="auto">
          <a:xfrm>
            <a:off x="3810000" y="1476375"/>
            <a:ext cx="86677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49" name="Straight Connector 48">
            <a:extLst>
              <a:ext uri="{FF2B5EF4-FFF2-40B4-BE49-F238E27FC236}">
                <a16:creationId xmlns:a16="http://schemas.microsoft.com/office/drawing/2014/main" id="{A6253E47-3194-44D8-AC8D-A900A446995C}"/>
              </a:ext>
            </a:extLst>
          </xdr:cNvPr>
          <xdr:cNvCxnSpPr/>
        </xdr:nvCxnSpPr>
        <xdr:spPr bwMode="auto">
          <a:xfrm flipV="1">
            <a:off x="4676775" y="1390650"/>
            <a:ext cx="114300" cy="85726"/>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0" name="Straight Connector 49">
            <a:extLst>
              <a:ext uri="{FF2B5EF4-FFF2-40B4-BE49-F238E27FC236}">
                <a16:creationId xmlns:a16="http://schemas.microsoft.com/office/drawing/2014/main" id="{A80766EA-FE13-4E74-AD03-BE13774E3B29}"/>
              </a:ext>
            </a:extLst>
          </xdr:cNvPr>
          <xdr:cNvCxnSpPr/>
        </xdr:nvCxnSpPr>
        <xdr:spPr bwMode="auto">
          <a:xfrm>
            <a:off x="4781550" y="1390650"/>
            <a:ext cx="3524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grpSp>
    <xdr:clientData/>
  </xdr:twoCellAnchor>
  <xdr:twoCellAnchor>
    <xdr:from>
      <xdr:col>3</xdr:col>
      <xdr:colOff>314325</xdr:colOff>
      <xdr:row>14</xdr:row>
      <xdr:rowOff>180975</xdr:rowOff>
    </xdr:from>
    <xdr:to>
      <xdr:col>3</xdr:col>
      <xdr:colOff>2209800</xdr:colOff>
      <xdr:row>14</xdr:row>
      <xdr:rowOff>180975</xdr:rowOff>
    </xdr:to>
    <xdr:cxnSp macro="">
      <xdr:nvCxnSpPr>
        <xdr:cNvPr id="51" name="Straight Connector 50">
          <a:extLst>
            <a:ext uri="{FF2B5EF4-FFF2-40B4-BE49-F238E27FC236}">
              <a16:creationId xmlns:a16="http://schemas.microsoft.com/office/drawing/2014/main" id="{82AEA24A-A7F0-42A1-ADBF-C5D7FB063587}"/>
            </a:ext>
          </a:extLst>
        </xdr:cNvPr>
        <xdr:cNvCxnSpPr/>
      </xdr:nvCxnSpPr>
      <xdr:spPr bwMode="auto">
        <a:xfrm>
          <a:off x="3448050" y="5219700"/>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266700</xdr:colOff>
      <xdr:row>16</xdr:row>
      <xdr:rowOff>161925</xdr:rowOff>
    </xdr:from>
    <xdr:to>
      <xdr:col>3</xdr:col>
      <xdr:colOff>2162175</xdr:colOff>
      <xdr:row>16</xdr:row>
      <xdr:rowOff>161925</xdr:rowOff>
    </xdr:to>
    <xdr:cxnSp macro="">
      <xdr:nvCxnSpPr>
        <xdr:cNvPr id="52" name="Straight Connector 51">
          <a:extLst>
            <a:ext uri="{FF2B5EF4-FFF2-40B4-BE49-F238E27FC236}">
              <a16:creationId xmlns:a16="http://schemas.microsoft.com/office/drawing/2014/main" id="{C54A360F-479C-4EC3-A5EF-C07A4911A0F5}"/>
            </a:ext>
          </a:extLst>
        </xdr:cNvPr>
        <xdr:cNvCxnSpPr/>
      </xdr:nvCxnSpPr>
      <xdr:spPr bwMode="auto">
        <a:xfrm>
          <a:off x="3400425" y="5829300"/>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18</xdr:row>
      <xdr:rowOff>219075</xdr:rowOff>
    </xdr:from>
    <xdr:to>
      <xdr:col>3</xdr:col>
      <xdr:colOff>2133600</xdr:colOff>
      <xdr:row>18</xdr:row>
      <xdr:rowOff>219075</xdr:rowOff>
    </xdr:to>
    <xdr:cxnSp macro="">
      <xdr:nvCxnSpPr>
        <xdr:cNvPr id="53" name="Straight Connector 52">
          <a:extLst>
            <a:ext uri="{FF2B5EF4-FFF2-40B4-BE49-F238E27FC236}">
              <a16:creationId xmlns:a16="http://schemas.microsoft.com/office/drawing/2014/main" id="{73223681-89CD-4D20-900A-AE68847B4859}"/>
            </a:ext>
          </a:extLst>
        </xdr:cNvPr>
        <xdr:cNvCxnSpPr/>
      </xdr:nvCxnSpPr>
      <xdr:spPr bwMode="auto">
        <a:xfrm>
          <a:off x="3371850" y="66198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19</xdr:row>
      <xdr:rowOff>180975</xdr:rowOff>
    </xdr:from>
    <xdr:to>
      <xdr:col>3</xdr:col>
      <xdr:colOff>2133600</xdr:colOff>
      <xdr:row>19</xdr:row>
      <xdr:rowOff>180975</xdr:rowOff>
    </xdr:to>
    <xdr:cxnSp macro="">
      <xdr:nvCxnSpPr>
        <xdr:cNvPr id="54" name="Straight Connector 53">
          <a:extLst>
            <a:ext uri="{FF2B5EF4-FFF2-40B4-BE49-F238E27FC236}">
              <a16:creationId xmlns:a16="http://schemas.microsoft.com/office/drawing/2014/main" id="{9D370698-EDE2-4A50-BD29-75981D4DCEDE}"/>
            </a:ext>
          </a:extLst>
        </xdr:cNvPr>
        <xdr:cNvCxnSpPr/>
      </xdr:nvCxnSpPr>
      <xdr:spPr bwMode="auto">
        <a:xfrm>
          <a:off x="3371850" y="70008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304800</xdr:colOff>
      <xdr:row>20</xdr:row>
      <xdr:rowOff>133350</xdr:rowOff>
    </xdr:from>
    <xdr:to>
      <xdr:col>3</xdr:col>
      <xdr:colOff>2181225</xdr:colOff>
      <xdr:row>20</xdr:row>
      <xdr:rowOff>219076</xdr:rowOff>
    </xdr:to>
    <xdr:grpSp>
      <xdr:nvGrpSpPr>
        <xdr:cNvPr id="55" name="Group 54">
          <a:extLst>
            <a:ext uri="{FF2B5EF4-FFF2-40B4-BE49-F238E27FC236}">
              <a16:creationId xmlns:a16="http://schemas.microsoft.com/office/drawing/2014/main" id="{BF096216-E186-4DFF-8B98-8EFEB8D71264}"/>
            </a:ext>
          </a:extLst>
        </xdr:cNvPr>
        <xdr:cNvGrpSpPr/>
      </xdr:nvGrpSpPr>
      <xdr:grpSpPr>
        <a:xfrm>
          <a:off x="3438525" y="7067550"/>
          <a:ext cx="1876425" cy="85726"/>
          <a:chOff x="3257550" y="1390650"/>
          <a:chExt cx="1876425" cy="85726"/>
        </a:xfrm>
      </xdr:grpSpPr>
      <xdr:cxnSp macro="">
        <xdr:nvCxnSpPr>
          <xdr:cNvPr id="56" name="Straight Connector 55">
            <a:extLst>
              <a:ext uri="{FF2B5EF4-FFF2-40B4-BE49-F238E27FC236}">
                <a16:creationId xmlns:a16="http://schemas.microsoft.com/office/drawing/2014/main" id="{F23C6DB5-B805-4F09-924D-04D6B36EDBA9}"/>
              </a:ext>
            </a:extLst>
          </xdr:cNvPr>
          <xdr:cNvCxnSpPr/>
        </xdr:nvCxnSpPr>
        <xdr:spPr bwMode="auto">
          <a:xfrm>
            <a:off x="3257550" y="1390650"/>
            <a:ext cx="4667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7" name="Straight Connector 56">
            <a:extLst>
              <a:ext uri="{FF2B5EF4-FFF2-40B4-BE49-F238E27FC236}">
                <a16:creationId xmlns:a16="http://schemas.microsoft.com/office/drawing/2014/main" id="{2A6DCC4E-9775-487D-9F0F-9D730FB6D2ED}"/>
              </a:ext>
            </a:extLst>
          </xdr:cNvPr>
          <xdr:cNvCxnSpPr/>
        </xdr:nvCxnSpPr>
        <xdr:spPr bwMode="auto">
          <a:xfrm>
            <a:off x="3724275" y="1390650"/>
            <a:ext cx="76200" cy="85725"/>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8" name="Straight Connector 57">
            <a:extLst>
              <a:ext uri="{FF2B5EF4-FFF2-40B4-BE49-F238E27FC236}">
                <a16:creationId xmlns:a16="http://schemas.microsoft.com/office/drawing/2014/main" id="{A60BD674-06A0-4CBD-B0B1-700C1C1E5092}"/>
              </a:ext>
            </a:extLst>
          </xdr:cNvPr>
          <xdr:cNvCxnSpPr/>
        </xdr:nvCxnSpPr>
        <xdr:spPr bwMode="auto">
          <a:xfrm>
            <a:off x="3810000" y="1476375"/>
            <a:ext cx="86677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59" name="Straight Connector 58">
            <a:extLst>
              <a:ext uri="{FF2B5EF4-FFF2-40B4-BE49-F238E27FC236}">
                <a16:creationId xmlns:a16="http://schemas.microsoft.com/office/drawing/2014/main" id="{0AEAF24A-F336-4418-B5D0-9C3F53EDAE63}"/>
              </a:ext>
            </a:extLst>
          </xdr:cNvPr>
          <xdr:cNvCxnSpPr/>
        </xdr:nvCxnSpPr>
        <xdr:spPr bwMode="auto">
          <a:xfrm flipV="1">
            <a:off x="4676775" y="1390650"/>
            <a:ext cx="114300" cy="85726"/>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xnSp macro="">
        <xdr:nvCxnSpPr>
          <xdr:cNvPr id="60" name="Straight Connector 59">
            <a:extLst>
              <a:ext uri="{FF2B5EF4-FFF2-40B4-BE49-F238E27FC236}">
                <a16:creationId xmlns:a16="http://schemas.microsoft.com/office/drawing/2014/main" id="{6A1FBDD6-74B0-4F28-880B-7EE209B13D64}"/>
              </a:ext>
            </a:extLst>
          </xdr:cNvPr>
          <xdr:cNvCxnSpPr/>
        </xdr:nvCxnSpPr>
        <xdr:spPr bwMode="auto">
          <a:xfrm>
            <a:off x="4781550" y="1390650"/>
            <a:ext cx="352425" cy="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grpSp>
    <xdr:clientData/>
  </xdr:twoCellAnchor>
  <xdr:twoCellAnchor>
    <xdr:from>
      <xdr:col>3</xdr:col>
      <xdr:colOff>190500</xdr:colOff>
      <xdr:row>21</xdr:row>
      <xdr:rowOff>180975</xdr:rowOff>
    </xdr:from>
    <xdr:to>
      <xdr:col>3</xdr:col>
      <xdr:colOff>2085975</xdr:colOff>
      <xdr:row>21</xdr:row>
      <xdr:rowOff>180975</xdr:rowOff>
    </xdr:to>
    <xdr:cxnSp macro="">
      <xdr:nvCxnSpPr>
        <xdr:cNvPr id="61" name="Straight Connector 60">
          <a:extLst>
            <a:ext uri="{FF2B5EF4-FFF2-40B4-BE49-F238E27FC236}">
              <a16:creationId xmlns:a16="http://schemas.microsoft.com/office/drawing/2014/main" id="{493E5FCA-3FEC-41F5-9D5E-CF8C8B36A283}"/>
            </a:ext>
          </a:extLst>
        </xdr:cNvPr>
        <xdr:cNvCxnSpPr/>
      </xdr:nvCxnSpPr>
      <xdr:spPr bwMode="auto">
        <a:xfrm>
          <a:off x="3324225" y="762952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22</xdr:row>
      <xdr:rowOff>152400</xdr:rowOff>
    </xdr:from>
    <xdr:to>
      <xdr:col>3</xdr:col>
      <xdr:colOff>2133600</xdr:colOff>
      <xdr:row>22</xdr:row>
      <xdr:rowOff>152400</xdr:rowOff>
    </xdr:to>
    <xdr:cxnSp macro="">
      <xdr:nvCxnSpPr>
        <xdr:cNvPr id="62" name="Straight Connector 61">
          <a:extLst>
            <a:ext uri="{FF2B5EF4-FFF2-40B4-BE49-F238E27FC236}">
              <a16:creationId xmlns:a16="http://schemas.microsoft.com/office/drawing/2014/main" id="{B4A728D2-68A9-446C-8896-A60E3BD9FF7C}"/>
            </a:ext>
          </a:extLst>
        </xdr:cNvPr>
        <xdr:cNvCxnSpPr/>
      </xdr:nvCxnSpPr>
      <xdr:spPr bwMode="auto">
        <a:xfrm>
          <a:off x="3371850" y="79152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23</xdr:row>
      <xdr:rowOff>180975</xdr:rowOff>
    </xdr:from>
    <xdr:to>
      <xdr:col>3</xdr:col>
      <xdr:colOff>2133600</xdr:colOff>
      <xdr:row>23</xdr:row>
      <xdr:rowOff>180975</xdr:rowOff>
    </xdr:to>
    <xdr:cxnSp macro="">
      <xdr:nvCxnSpPr>
        <xdr:cNvPr id="63" name="Straight Connector 62">
          <a:extLst>
            <a:ext uri="{FF2B5EF4-FFF2-40B4-BE49-F238E27FC236}">
              <a16:creationId xmlns:a16="http://schemas.microsoft.com/office/drawing/2014/main" id="{5AE30C9F-1F78-4257-BCBE-C967068F0895}"/>
            </a:ext>
          </a:extLst>
        </xdr:cNvPr>
        <xdr:cNvCxnSpPr/>
      </xdr:nvCxnSpPr>
      <xdr:spPr bwMode="auto">
        <a:xfrm>
          <a:off x="3371850" y="8258175"/>
          <a:ext cx="1895475" cy="0"/>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20"/>
  <sheetViews>
    <sheetView zoomScaleNormal="100" workbookViewId="0">
      <pane ySplit="3" topLeftCell="A19" activePane="bottomLeft" state="frozen"/>
      <selection pane="bottomLeft" activeCell="B15" sqref="B15"/>
    </sheetView>
  </sheetViews>
  <sheetFormatPr defaultRowHeight="12.75" x14ac:dyDescent="0.2"/>
  <cols>
    <col min="1" max="1" width="5.28515625" style="21" customWidth="1"/>
    <col min="2" max="2" width="62.28515625" style="22" customWidth="1"/>
    <col min="3" max="3" width="13.42578125" style="16" customWidth="1"/>
    <col min="4" max="4" width="14.140625" style="16" customWidth="1"/>
    <col min="5" max="6" width="9.140625" style="16"/>
    <col min="7" max="7" width="17.140625" style="16" customWidth="1"/>
    <col min="8" max="16384" width="9.140625" style="16"/>
  </cols>
  <sheetData>
    <row r="1" spans="1:4" s="24" customFormat="1" ht="18" x14ac:dyDescent="0.25">
      <c r="A1" s="67" t="s">
        <v>39</v>
      </c>
      <c r="B1" s="68"/>
      <c r="C1" s="68"/>
      <c r="D1" s="69"/>
    </row>
    <row r="2" spans="1:4" s="24" customFormat="1" ht="31.5" customHeight="1" thickBot="1" x14ac:dyDescent="0.25">
      <c r="A2" s="70" t="s">
        <v>42</v>
      </c>
      <c r="B2" s="71"/>
      <c r="C2" s="71"/>
      <c r="D2" s="72"/>
    </row>
    <row r="3" spans="1:4" ht="25.5" x14ac:dyDescent="0.2">
      <c r="A3" s="30" t="s">
        <v>6</v>
      </c>
      <c r="B3" s="31" t="s">
        <v>9</v>
      </c>
      <c r="C3" s="32" t="s">
        <v>48</v>
      </c>
      <c r="D3" s="26" t="s">
        <v>4</v>
      </c>
    </row>
    <row r="4" spans="1:4" ht="20.25" customHeight="1" x14ac:dyDescent="0.2">
      <c r="A4" s="25">
        <v>1</v>
      </c>
      <c r="B4" s="19" t="s">
        <v>54</v>
      </c>
      <c r="C4" s="28" t="e">
        <f>#REF!</f>
        <v>#REF!</v>
      </c>
      <c r="D4" s="18"/>
    </row>
    <row r="5" spans="1:4" ht="20.25" customHeight="1" x14ac:dyDescent="0.2">
      <c r="A5" s="25">
        <v>2</v>
      </c>
      <c r="B5" s="17" t="s">
        <v>55</v>
      </c>
      <c r="C5" s="28" t="e">
        <f>#REF!</f>
        <v>#REF!</v>
      </c>
      <c r="D5" s="18"/>
    </row>
    <row r="6" spans="1:4" ht="20.25" customHeight="1" x14ac:dyDescent="0.2">
      <c r="A6" s="25">
        <v>3</v>
      </c>
      <c r="B6" s="27" t="s">
        <v>56</v>
      </c>
      <c r="C6" s="28" t="e">
        <f>#REF!</f>
        <v>#REF!</v>
      </c>
      <c r="D6" s="18"/>
    </row>
    <row r="7" spans="1:4" ht="20.25" customHeight="1" x14ac:dyDescent="0.2">
      <c r="A7" s="25">
        <v>4</v>
      </c>
      <c r="B7" s="27" t="s">
        <v>57</v>
      </c>
      <c r="C7" s="28" t="e">
        <f>#REF!</f>
        <v>#REF!</v>
      </c>
      <c r="D7" s="18"/>
    </row>
    <row r="8" spans="1:4" ht="20.25" customHeight="1" x14ac:dyDescent="0.2">
      <c r="A8" s="25">
        <v>5</v>
      </c>
      <c r="B8" s="17" t="s">
        <v>59</v>
      </c>
      <c r="C8" s="28" t="e">
        <f>5*#REF!</f>
        <v>#REF!</v>
      </c>
      <c r="D8" s="18"/>
    </row>
    <row r="9" spans="1:4" ht="20.25" customHeight="1" x14ac:dyDescent="0.2">
      <c r="A9" s="75" t="s">
        <v>61</v>
      </c>
      <c r="B9" s="76"/>
      <c r="C9" s="36" t="e">
        <f>SUM(C4:C8)</f>
        <v>#REF!</v>
      </c>
      <c r="D9" s="18"/>
    </row>
    <row r="10" spans="1:4" ht="20.25" customHeight="1" x14ac:dyDescent="0.2">
      <c r="A10" s="33">
        <v>6</v>
      </c>
      <c r="B10" s="17" t="s">
        <v>44</v>
      </c>
      <c r="C10" s="28" t="e">
        <f>#REF!</f>
        <v>#REF!</v>
      </c>
      <c r="D10" s="18"/>
    </row>
    <row r="11" spans="1:4" ht="20.25" customHeight="1" x14ac:dyDescent="0.2">
      <c r="A11" s="25">
        <v>7</v>
      </c>
      <c r="B11" s="17" t="s">
        <v>60</v>
      </c>
      <c r="C11" s="28" t="e">
        <f>#REF!</f>
        <v>#REF!</v>
      </c>
      <c r="D11" s="18"/>
    </row>
    <row r="12" spans="1:4" ht="14.25" customHeight="1" x14ac:dyDescent="0.2">
      <c r="A12" s="33">
        <v>8</v>
      </c>
      <c r="B12" s="17" t="s">
        <v>52</v>
      </c>
      <c r="C12" s="28" t="e">
        <f>#REF!</f>
        <v>#REF!</v>
      </c>
      <c r="D12" s="18"/>
    </row>
    <row r="13" spans="1:4" ht="14.25" customHeight="1" x14ac:dyDescent="0.2">
      <c r="A13" s="25">
        <v>9</v>
      </c>
      <c r="B13" s="17" t="s">
        <v>53</v>
      </c>
      <c r="C13" s="28" t="e">
        <f>#REF!</f>
        <v>#REF!</v>
      </c>
      <c r="D13" s="18"/>
    </row>
    <row r="14" spans="1:4" ht="18.75" customHeight="1" x14ac:dyDescent="0.2">
      <c r="A14" s="33">
        <v>10</v>
      </c>
      <c r="B14" s="19" t="s">
        <v>49</v>
      </c>
      <c r="C14" s="28" t="e">
        <f>#REF!</f>
        <v>#REF!</v>
      </c>
      <c r="D14" s="18"/>
    </row>
    <row r="15" spans="1:4" ht="15.75" customHeight="1" x14ac:dyDescent="0.2">
      <c r="A15" s="25">
        <v>11</v>
      </c>
      <c r="B15" s="19" t="s">
        <v>50</v>
      </c>
      <c r="C15" s="28" t="e">
        <f>#REF!</f>
        <v>#REF!</v>
      </c>
      <c r="D15" s="18"/>
    </row>
    <row r="16" spans="1:4" ht="15.75" customHeight="1" x14ac:dyDescent="0.2">
      <c r="A16" s="33">
        <v>12</v>
      </c>
      <c r="B16" s="19" t="s">
        <v>51</v>
      </c>
      <c r="C16" s="28" t="e">
        <f>#REF!</f>
        <v>#REF!</v>
      </c>
      <c r="D16" s="18"/>
    </row>
    <row r="17" spans="1:4" x14ac:dyDescent="0.2">
      <c r="A17" s="25">
        <v>13</v>
      </c>
      <c r="B17" s="27" t="s">
        <v>58</v>
      </c>
      <c r="C17" s="28">
        <f>BoQ!H21</f>
        <v>0</v>
      </c>
      <c r="D17" s="29"/>
    </row>
    <row r="18" spans="1:4" x14ac:dyDescent="0.2">
      <c r="A18" s="75" t="s">
        <v>61</v>
      </c>
      <c r="B18" s="76"/>
      <c r="C18" s="35" t="e">
        <f>SUM(C10:C17)</f>
        <v>#REF!</v>
      </c>
      <c r="D18" s="29"/>
    </row>
    <row r="19" spans="1:4" ht="13.5" thickBot="1" x14ac:dyDescent="0.25">
      <c r="A19" s="73" t="s">
        <v>62</v>
      </c>
      <c r="B19" s="74"/>
      <c r="C19" s="34" t="e">
        <f>C18+C9</f>
        <v>#REF!</v>
      </c>
      <c r="D19" s="20"/>
    </row>
    <row r="20" spans="1:4" x14ac:dyDescent="0.2">
      <c r="C20" s="23"/>
      <c r="D20" s="23"/>
    </row>
  </sheetData>
  <mergeCells count="5">
    <mergeCell ref="A1:D1"/>
    <mergeCell ref="A2:D2"/>
    <mergeCell ref="A19:B19"/>
    <mergeCell ref="A9:B9"/>
    <mergeCell ref="A18:B18"/>
  </mergeCells>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H75"/>
  <sheetViews>
    <sheetView tabSelected="1" zoomScale="90" zoomScaleNormal="90" workbookViewId="0">
      <pane ySplit="3" topLeftCell="A61" activePane="bottomLeft" state="frozen"/>
      <selection pane="bottomLeft" activeCell="C3" sqref="C3"/>
    </sheetView>
  </sheetViews>
  <sheetFormatPr defaultRowHeight="12.75" x14ac:dyDescent="0.2"/>
  <cols>
    <col min="1" max="1" width="5.28515625" style="21" customWidth="1"/>
    <col min="2" max="2" width="12.140625" style="21" customWidth="1"/>
    <col min="3" max="3" width="89.85546875" style="22" customWidth="1"/>
    <col min="4" max="4" width="15.28515625" style="22" customWidth="1"/>
    <col min="5" max="5" width="9.28515625" style="21" customWidth="1"/>
    <col min="6" max="6" width="5.85546875" style="16" customWidth="1"/>
    <col min="7" max="7" width="11" style="16" customWidth="1"/>
    <col min="8" max="8" width="14.140625" style="16" customWidth="1"/>
    <col min="9" max="10" width="9.140625" style="16"/>
    <col min="11" max="11" width="17.140625" style="16" customWidth="1"/>
    <col min="12" max="16384" width="9.140625" style="16"/>
  </cols>
  <sheetData>
    <row r="1" spans="1:8" s="24" customFormat="1" ht="23.25" customHeight="1" thickBot="1" x14ac:dyDescent="0.25">
      <c r="A1" s="81" t="s">
        <v>64</v>
      </c>
      <c r="B1" s="81"/>
      <c r="C1" s="81"/>
      <c r="D1" s="81"/>
      <c r="E1" s="81"/>
      <c r="F1" s="81"/>
      <c r="G1" s="81"/>
      <c r="H1" s="81"/>
    </row>
    <row r="2" spans="1:8" s="24" customFormat="1" ht="13.5" thickBot="1" x14ac:dyDescent="0.25">
      <c r="A2" s="82"/>
      <c r="B2" s="82"/>
      <c r="C2" s="82"/>
      <c r="D2" s="82"/>
      <c r="E2" s="82"/>
      <c r="F2" s="82"/>
      <c r="G2" s="82"/>
      <c r="H2" s="82"/>
    </row>
    <row r="3" spans="1:8" ht="51.75" thickBot="1" x14ac:dyDescent="0.25">
      <c r="A3" s="37" t="s">
        <v>6</v>
      </c>
      <c r="B3" s="37" t="s">
        <v>63</v>
      </c>
      <c r="C3" s="38" t="s">
        <v>9</v>
      </c>
      <c r="D3" s="38" t="s">
        <v>10</v>
      </c>
      <c r="E3" s="37" t="s">
        <v>1</v>
      </c>
      <c r="F3" s="37" t="s">
        <v>0</v>
      </c>
      <c r="G3" s="37" t="s">
        <v>8</v>
      </c>
      <c r="H3" s="37" t="s">
        <v>7</v>
      </c>
    </row>
    <row r="4" spans="1:8" ht="17.25" customHeight="1" thickBot="1" x14ac:dyDescent="0.25">
      <c r="A4" s="80" t="s">
        <v>67</v>
      </c>
      <c r="B4" s="80"/>
      <c r="C4" s="80"/>
      <c r="D4" s="80"/>
      <c r="E4" s="80"/>
      <c r="F4" s="80"/>
      <c r="G4" s="80"/>
      <c r="H4" s="80"/>
    </row>
    <row r="5" spans="1:8" ht="70.5" customHeight="1" x14ac:dyDescent="0.2">
      <c r="A5" s="39">
        <v>1</v>
      </c>
      <c r="B5" s="40" t="s">
        <v>41</v>
      </c>
      <c r="C5" s="41" t="s">
        <v>65</v>
      </c>
      <c r="D5" s="42" t="s">
        <v>66</v>
      </c>
      <c r="E5" s="43">
        <v>96.69</v>
      </c>
      <c r="F5" s="44" t="s">
        <v>46</v>
      </c>
      <c r="G5" s="49"/>
      <c r="H5" s="50">
        <f>(ROUND(SUM(G5*E5),0))</f>
        <v>0</v>
      </c>
    </row>
    <row r="6" spans="1:8" ht="81.75" customHeight="1" x14ac:dyDescent="0.2">
      <c r="A6" s="55">
        <v>2</v>
      </c>
      <c r="B6" s="59" t="s">
        <v>69</v>
      </c>
      <c r="C6" s="45" t="s">
        <v>68</v>
      </c>
      <c r="D6" s="57" t="s">
        <v>66</v>
      </c>
      <c r="E6" s="46">
        <v>56</v>
      </c>
      <c r="F6" s="56" t="s">
        <v>46</v>
      </c>
      <c r="G6" s="51"/>
      <c r="H6" s="52">
        <f>(ROUND(SUM(G6*E6),0))</f>
        <v>0</v>
      </c>
    </row>
    <row r="7" spans="1:8" ht="79.5" customHeight="1" thickBot="1" x14ac:dyDescent="0.25">
      <c r="A7" s="55">
        <v>3</v>
      </c>
      <c r="B7" s="59" t="s">
        <v>70</v>
      </c>
      <c r="C7" s="45" t="s">
        <v>71</v>
      </c>
      <c r="D7" s="57" t="s">
        <v>66</v>
      </c>
      <c r="E7" s="46">
        <v>119</v>
      </c>
      <c r="F7" s="56" t="s">
        <v>46</v>
      </c>
      <c r="G7" s="51"/>
      <c r="H7" s="52">
        <f>(ROUND(SUM(G7*E7),0))</f>
        <v>0</v>
      </c>
    </row>
    <row r="8" spans="1:8" ht="58.5" customHeight="1" x14ac:dyDescent="0.2">
      <c r="A8" s="39">
        <v>4</v>
      </c>
      <c r="B8" s="58" t="s">
        <v>73</v>
      </c>
      <c r="C8" s="45" t="s">
        <v>72</v>
      </c>
      <c r="D8" s="57" t="s">
        <v>106</v>
      </c>
      <c r="E8" s="46">
        <v>2</v>
      </c>
      <c r="F8" s="56" t="s">
        <v>43</v>
      </c>
      <c r="G8" s="51"/>
      <c r="H8" s="52">
        <f>(ROUND(SUM(G8*E8),0))</f>
        <v>0</v>
      </c>
    </row>
    <row r="9" spans="1:8" ht="96" customHeight="1" x14ac:dyDescent="0.2">
      <c r="A9" s="55">
        <v>5</v>
      </c>
      <c r="B9" s="56" t="s">
        <v>74</v>
      </c>
      <c r="C9" s="47" t="s">
        <v>75</v>
      </c>
      <c r="D9" s="57" t="s">
        <v>106</v>
      </c>
      <c r="E9" s="46">
        <v>50</v>
      </c>
      <c r="F9" s="56" t="s">
        <v>2</v>
      </c>
      <c r="G9" s="51"/>
      <c r="H9" s="52">
        <f t="shared" ref="H9:H20" si="0">(ROUND(SUM(G9*E9),0))</f>
        <v>0</v>
      </c>
    </row>
    <row r="10" spans="1:8" ht="56.25" customHeight="1" thickBot="1" x14ac:dyDescent="0.25">
      <c r="A10" s="55">
        <v>6</v>
      </c>
      <c r="B10" s="56" t="s">
        <v>76</v>
      </c>
      <c r="C10" s="47" t="s">
        <v>77</v>
      </c>
      <c r="D10" s="57" t="s">
        <v>84</v>
      </c>
      <c r="E10" s="46">
        <v>16</v>
      </c>
      <c r="F10" s="56" t="s">
        <v>43</v>
      </c>
      <c r="G10" s="51"/>
      <c r="H10" s="52">
        <f t="shared" si="0"/>
        <v>0</v>
      </c>
    </row>
    <row r="11" spans="1:8" ht="127.5" x14ac:dyDescent="0.2">
      <c r="A11" s="39">
        <v>7</v>
      </c>
      <c r="B11" s="56" t="s">
        <v>45</v>
      </c>
      <c r="C11" s="47" t="s">
        <v>78</v>
      </c>
      <c r="D11" s="57" t="s">
        <v>79</v>
      </c>
      <c r="E11" s="46">
        <v>2</v>
      </c>
      <c r="F11" s="56" t="s">
        <v>43</v>
      </c>
      <c r="G11" s="51"/>
      <c r="H11" s="52">
        <f t="shared" si="0"/>
        <v>0</v>
      </c>
    </row>
    <row r="12" spans="1:8" ht="52.5" customHeight="1" x14ac:dyDescent="0.2">
      <c r="A12" s="55">
        <v>8</v>
      </c>
      <c r="B12" s="56" t="s">
        <v>80</v>
      </c>
      <c r="C12" s="47" t="s">
        <v>81</v>
      </c>
      <c r="D12" s="57" t="s">
        <v>84</v>
      </c>
      <c r="E12" s="46">
        <v>4</v>
      </c>
      <c r="F12" s="56" t="s">
        <v>43</v>
      </c>
      <c r="G12" s="51"/>
      <c r="H12" s="52">
        <f t="shared" si="0"/>
        <v>0</v>
      </c>
    </row>
    <row r="13" spans="1:8" ht="56.25" customHeight="1" thickBot="1" x14ac:dyDescent="0.25">
      <c r="A13" s="55">
        <v>9</v>
      </c>
      <c r="B13" s="56" t="s">
        <v>82</v>
      </c>
      <c r="C13" s="47" t="s">
        <v>83</v>
      </c>
      <c r="D13" s="57" t="s">
        <v>84</v>
      </c>
      <c r="E13" s="46">
        <v>8</v>
      </c>
      <c r="F13" s="56" t="s">
        <v>43</v>
      </c>
      <c r="G13" s="51"/>
      <c r="H13" s="52">
        <f t="shared" si="0"/>
        <v>0</v>
      </c>
    </row>
    <row r="14" spans="1:8" ht="72.75" customHeight="1" x14ac:dyDescent="0.2">
      <c r="A14" s="39">
        <v>10</v>
      </c>
      <c r="B14" s="56" t="s">
        <v>85</v>
      </c>
      <c r="C14" s="57" t="s">
        <v>86</v>
      </c>
      <c r="D14" s="57" t="s">
        <v>84</v>
      </c>
      <c r="E14" s="46">
        <v>8</v>
      </c>
      <c r="F14" s="56" t="s">
        <v>43</v>
      </c>
      <c r="G14" s="51"/>
      <c r="H14" s="52">
        <f t="shared" si="0"/>
        <v>0</v>
      </c>
    </row>
    <row r="15" spans="1:8" ht="111" customHeight="1" x14ac:dyDescent="0.2">
      <c r="A15" s="55">
        <v>11</v>
      </c>
      <c r="B15" s="58" t="s">
        <v>87</v>
      </c>
      <c r="C15" s="57" t="s">
        <v>88</v>
      </c>
      <c r="D15" s="57" t="s">
        <v>84</v>
      </c>
      <c r="E15" s="46">
        <v>4</v>
      </c>
      <c r="F15" s="56" t="s">
        <v>89</v>
      </c>
      <c r="G15" s="64"/>
      <c r="H15" s="52">
        <f t="shared" si="0"/>
        <v>0</v>
      </c>
    </row>
    <row r="16" spans="1:8" ht="99" customHeight="1" x14ac:dyDescent="0.2">
      <c r="A16" s="55">
        <v>12</v>
      </c>
      <c r="B16" s="58" t="s">
        <v>91</v>
      </c>
      <c r="C16" s="57" t="s">
        <v>92</v>
      </c>
      <c r="D16" s="57" t="s">
        <v>93</v>
      </c>
      <c r="E16" s="46">
        <v>2</v>
      </c>
      <c r="F16" s="56" t="s">
        <v>43</v>
      </c>
      <c r="G16" s="64"/>
      <c r="H16" s="52">
        <f t="shared" si="0"/>
        <v>0</v>
      </c>
    </row>
    <row r="17" spans="1:8" ht="131.25" customHeight="1" x14ac:dyDescent="0.2">
      <c r="A17" s="55">
        <v>13</v>
      </c>
      <c r="B17" s="58" t="s">
        <v>40</v>
      </c>
      <c r="C17" s="57" t="s">
        <v>90</v>
      </c>
      <c r="D17" s="57" t="s">
        <v>84</v>
      </c>
      <c r="E17" s="46">
        <v>4</v>
      </c>
      <c r="F17" s="56" t="s">
        <v>43</v>
      </c>
      <c r="G17" s="64"/>
      <c r="H17" s="52">
        <f t="shared" si="0"/>
        <v>0</v>
      </c>
    </row>
    <row r="18" spans="1:8" ht="39" customHeight="1" x14ac:dyDescent="0.2">
      <c r="A18" s="55">
        <v>14</v>
      </c>
      <c r="B18" s="65" t="s">
        <v>107</v>
      </c>
      <c r="C18" s="66" t="s">
        <v>108</v>
      </c>
      <c r="D18" s="57" t="s">
        <v>84</v>
      </c>
      <c r="E18" s="46">
        <v>1</v>
      </c>
      <c r="F18" s="56" t="s">
        <v>43</v>
      </c>
      <c r="G18" s="64"/>
      <c r="H18" s="52">
        <f t="shared" si="0"/>
        <v>0</v>
      </c>
    </row>
    <row r="19" spans="1:8" ht="45.75" customHeight="1" x14ac:dyDescent="0.2">
      <c r="A19" s="55">
        <v>15</v>
      </c>
      <c r="B19" s="58"/>
      <c r="C19" s="57" t="s">
        <v>94</v>
      </c>
      <c r="D19" s="57" t="s">
        <v>79</v>
      </c>
      <c r="E19" s="46">
        <v>2</v>
      </c>
      <c r="F19" s="56" t="s">
        <v>43</v>
      </c>
      <c r="G19" s="64"/>
      <c r="H19" s="52">
        <f t="shared" si="0"/>
        <v>0</v>
      </c>
    </row>
    <row r="20" spans="1:8" ht="33.75" customHeight="1" thickBot="1" x14ac:dyDescent="0.25">
      <c r="A20" s="55">
        <v>16</v>
      </c>
      <c r="B20" s="62"/>
      <c r="C20" s="61" t="s">
        <v>97</v>
      </c>
      <c r="D20" s="61" t="s">
        <v>95</v>
      </c>
      <c r="E20" s="48">
        <v>2</v>
      </c>
      <c r="F20" s="60"/>
      <c r="G20" s="53"/>
      <c r="H20" s="54">
        <f t="shared" si="0"/>
        <v>0</v>
      </c>
    </row>
    <row r="21" spans="1:8" ht="19.5" customHeight="1" thickBot="1" x14ac:dyDescent="0.25">
      <c r="A21" s="77" t="s">
        <v>61</v>
      </c>
      <c r="B21" s="78"/>
      <c r="C21" s="78"/>
      <c r="D21" s="78"/>
      <c r="E21" s="78"/>
      <c r="F21" s="78"/>
      <c r="G21" s="79"/>
      <c r="H21" s="63">
        <f>SUM(H5:H20)</f>
        <v>0</v>
      </c>
    </row>
    <row r="22" spans="1:8" ht="19.5" customHeight="1" thickBot="1" x14ac:dyDescent="0.25">
      <c r="A22" s="80" t="s">
        <v>96</v>
      </c>
      <c r="B22" s="80"/>
      <c r="C22" s="80"/>
      <c r="D22" s="80"/>
      <c r="E22" s="80"/>
      <c r="F22" s="80"/>
      <c r="G22" s="80"/>
      <c r="H22" s="80"/>
    </row>
    <row r="23" spans="1:8" ht="76.5" x14ac:dyDescent="0.2">
      <c r="A23" s="55">
        <v>1</v>
      </c>
      <c r="B23" s="59" t="s">
        <v>70</v>
      </c>
      <c r="C23" s="45" t="s">
        <v>71</v>
      </c>
      <c r="D23" s="57" t="s">
        <v>66</v>
      </c>
      <c r="E23" s="46">
        <v>112.5</v>
      </c>
      <c r="F23" s="56" t="s">
        <v>46</v>
      </c>
      <c r="G23" s="51"/>
      <c r="H23" s="52">
        <f>(ROUND(SUM(G23*E23),0))</f>
        <v>0</v>
      </c>
    </row>
    <row r="24" spans="1:8" ht="51" x14ac:dyDescent="0.2">
      <c r="A24" s="55">
        <v>2</v>
      </c>
      <c r="B24" s="58" t="s">
        <v>73</v>
      </c>
      <c r="C24" s="45" t="s">
        <v>72</v>
      </c>
      <c r="D24" s="57" t="s">
        <v>106</v>
      </c>
      <c r="E24" s="46">
        <v>2</v>
      </c>
      <c r="F24" s="56" t="s">
        <v>43</v>
      </c>
      <c r="G24" s="51"/>
      <c r="H24" s="52">
        <f>(ROUND(SUM(G24*E24),0))</f>
        <v>0</v>
      </c>
    </row>
    <row r="25" spans="1:8" ht="76.5" x14ac:dyDescent="0.2">
      <c r="A25" s="55">
        <v>3</v>
      </c>
      <c r="B25" s="56" t="s">
        <v>74</v>
      </c>
      <c r="C25" s="47" t="s">
        <v>75</v>
      </c>
      <c r="D25" s="57" t="s">
        <v>106</v>
      </c>
      <c r="E25" s="46">
        <v>40</v>
      </c>
      <c r="F25" s="56" t="s">
        <v>2</v>
      </c>
      <c r="G25" s="51"/>
      <c r="H25" s="52">
        <f t="shared" ref="H25:H28" si="1">(ROUND(SUM(G25*E25),0))</f>
        <v>0</v>
      </c>
    </row>
    <row r="26" spans="1:8" ht="51" x14ac:dyDescent="0.2">
      <c r="A26" s="55">
        <v>4</v>
      </c>
      <c r="B26" s="56" t="s">
        <v>76</v>
      </c>
      <c r="C26" s="47" t="s">
        <v>77</v>
      </c>
      <c r="D26" s="57" t="s">
        <v>84</v>
      </c>
      <c r="E26" s="46">
        <v>30</v>
      </c>
      <c r="F26" s="56" t="s">
        <v>43</v>
      </c>
      <c r="G26" s="51"/>
      <c r="H26" s="52">
        <f t="shared" si="1"/>
        <v>0</v>
      </c>
    </row>
    <row r="27" spans="1:8" ht="142.5" customHeight="1" x14ac:dyDescent="0.2">
      <c r="A27" s="55">
        <v>5</v>
      </c>
      <c r="B27" s="56" t="s">
        <v>45</v>
      </c>
      <c r="C27" s="47" t="s">
        <v>78</v>
      </c>
      <c r="D27" s="57" t="s">
        <v>79</v>
      </c>
      <c r="E27" s="46">
        <v>2</v>
      </c>
      <c r="F27" s="56" t="s">
        <v>43</v>
      </c>
      <c r="G27" s="51"/>
      <c r="H27" s="52">
        <f t="shared" si="1"/>
        <v>0</v>
      </c>
    </row>
    <row r="28" spans="1:8" ht="26.25" customHeight="1" thickBot="1" x14ac:dyDescent="0.25">
      <c r="A28" s="55">
        <v>6</v>
      </c>
      <c r="B28" s="62"/>
      <c r="C28" s="61" t="s">
        <v>97</v>
      </c>
      <c r="D28" s="61" t="s">
        <v>95</v>
      </c>
      <c r="E28" s="48">
        <v>2</v>
      </c>
      <c r="F28" s="60"/>
      <c r="G28" s="53"/>
      <c r="H28" s="54">
        <f t="shared" si="1"/>
        <v>0</v>
      </c>
    </row>
    <row r="29" spans="1:8" ht="13.5" thickBot="1" x14ac:dyDescent="0.25">
      <c r="A29" s="77" t="s">
        <v>61</v>
      </c>
      <c r="B29" s="78"/>
      <c r="C29" s="78"/>
      <c r="D29" s="78"/>
      <c r="E29" s="78"/>
      <c r="F29" s="78"/>
      <c r="G29" s="79"/>
      <c r="H29" s="63">
        <f>SUM(H23:H28)</f>
        <v>0</v>
      </c>
    </row>
    <row r="30" spans="1:8" ht="13.5" thickBot="1" x14ac:dyDescent="0.25">
      <c r="A30" s="80" t="s">
        <v>98</v>
      </c>
      <c r="B30" s="80"/>
      <c r="C30" s="80"/>
      <c r="D30" s="80"/>
      <c r="E30" s="80"/>
      <c r="F30" s="80"/>
      <c r="G30" s="80"/>
      <c r="H30" s="80"/>
    </row>
    <row r="31" spans="1:8" ht="76.5" x14ac:dyDescent="0.2">
      <c r="A31" s="55">
        <v>1</v>
      </c>
      <c r="B31" s="59" t="s">
        <v>69</v>
      </c>
      <c r="C31" s="45" t="s">
        <v>68</v>
      </c>
      <c r="D31" s="57" t="s">
        <v>66</v>
      </c>
      <c r="E31" s="46">
        <v>51</v>
      </c>
      <c r="F31" s="56" t="s">
        <v>46</v>
      </c>
      <c r="G31" s="51"/>
      <c r="H31" s="52">
        <f>(ROUND(SUM(G31*E31),0))</f>
        <v>0</v>
      </c>
    </row>
    <row r="32" spans="1:8" ht="76.5" x14ac:dyDescent="0.2">
      <c r="A32" s="55">
        <v>2</v>
      </c>
      <c r="B32" s="59" t="s">
        <v>70</v>
      </c>
      <c r="C32" s="45" t="s">
        <v>71</v>
      </c>
      <c r="D32" s="57" t="s">
        <v>66</v>
      </c>
      <c r="E32" s="46">
        <v>68</v>
      </c>
      <c r="F32" s="56" t="s">
        <v>46</v>
      </c>
      <c r="G32" s="51"/>
      <c r="H32" s="52">
        <f>(ROUND(SUM(G32*E32),0))</f>
        <v>0</v>
      </c>
    </row>
    <row r="33" spans="1:8" ht="51" x14ac:dyDescent="0.2">
      <c r="A33" s="55">
        <v>3</v>
      </c>
      <c r="B33" s="58" t="s">
        <v>73</v>
      </c>
      <c r="C33" s="45" t="s">
        <v>72</v>
      </c>
      <c r="D33" s="57"/>
      <c r="E33" s="46">
        <v>1</v>
      </c>
      <c r="F33" s="56" t="s">
        <v>43</v>
      </c>
      <c r="G33" s="51"/>
      <c r="H33" s="52">
        <f>(ROUND(SUM(G33*E33),0))</f>
        <v>0</v>
      </c>
    </row>
    <row r="34" spans="1:8" ht="76.5" x14ac:dyDescent="0.2">
      <c r="A34" s="55">
        <v>4</v>
      </c>
      <c r="B34" s="56" t="s">
        <v>74</v>
      </c>
      <c r="C34" s="47" t="s">
        <v>75</v>
      </c>
      <c r="D34" s="57"/>
      <c r="E34" s="46">
        <v>50</v>
      </c>
      <c r="F34" s="56" t="s">
        <v>2</v>
      </c>
      <c r="G34" s="51"/>
      <c r="H34" s="52">
        <f t="shared" ref="H34:H42" si="2">(ROUND(SUM(G34*E34),0))</f>
        <v>0</v>
      </c>
    </row>
    <row r="35" spans="1:8" ht="51" x14ac:dyDescent="0.2">
      <c r="A35" s="55">
        <v>5</v>
      </c>
      <c r="B35" s="56" t="s">
        <v>76</v>
      </c>
      <c r="C35" s="47" t="s">
        <v>77</v>
      </c>
      <c r="D35" s="57"/>
      <c r="E35" s="46">
        <v>8</v>
      </c>
      <c r="F35" s="56" t="s">
        <v>43</v>
      </c>
      <c r="G35" s="51"/>
      <c r="H35" s="52">
        <f t="shared" si="2"/>
        <v>0</v>
      </c>
    </row>
    <row r="36" spans="1:8" ht="127.5" x14ac:dyDescent="0.2">
      <c r="A36" s="55">
        <v>6</v>
      </c>
      <c r="B36" s="56" t="s">
        <v>45</v>
      </c>
      <c r="C36" s="47" t="s">
        <v>78</v>
      </c>
      <c r="D36" s="57" t="s">
        <v>79</v>
      </c>
      <c r="E36" s="46">
        <v>1</v>
      </c>
      <c r="F36" s="56" t="s">
        <v>43</v>
      </c>
      <c r="G36" s="51"/>
      <c r="H36" s="52">
        <f t="shared" si="2"/>
        <v>0</v>
      </c>
    </row>
    <row r="37" spans="1:8" ht="51" x14ac:dyDescent="0.2">
      <c r="A37" s="55">
        <v>7</v>
      </c>
      <c r="B37" s="56" t="s">
        <v>80</v>
      </c>
      <c r="C37" s="47" t="s">
        <v>81</v>
      </c>
      <c r="D37" s="57" t="s">
        <v>84</v>
      </c>
      <c r="E37" s="46">
        <v>2</v>
      </c>
      <c r="F37" s="56" t="s">
        <v>43</v>
      </c>
      <c r="G37" s="51"/>
      <c r="H37" s="52">
        <f t="shared" si="2"/>
        <v>0</v>
      </c>
    </row>
    <row r="38" spans="1:8" ht="51" x14ac:dyDescent="0.2">
      <c r="A38" s="55">
        <v>8</v>
      </c>
      <c r="B38" s="56" t="s">
        <v>82</v>
      </c>
      <c r="C38" s="47" t="s">
        <v>83</v>
      </c>
      <c r="D38" s="57" t="s">
        <v>84</v>
      </c>
      <c r="E38" s="46">
        <v>4</v>
      </c>
      <c r="F38" s="56" t="s">
        <v>43</v>
      </c>
      <c r="G38" s="51"/>
      <c r="H38" s="52">
        <f t="shared" si="2"/>
        <v>0</v>
      </c>
    </row>
    <row r="39" spans="1:8" ht="63.75" x14ac:dyDescent="0.2">
      <c r="A39" s="55">
        <v>9</v>
      </c>
      <c r="B39" s="56" t="s">
        <v>85</v>
      </c>
      <c r="C39" s="57" t="s">
        <v>86</v>
      </c>
      <c r="D39" s="57" t="s">
        <v>84</v>
      </c>
      <c r="E39" s="46">
        <v>2</v>
      </c>
      <c r="F39" s="56" t="s">
        <v>43</v>
      </c>
      <c r="G39" s="51"/>
      <c r="H39" s="52">
        <f t="shared" si="2"/>
        <v>0</v>
      </c>
    </row>
    <row r="40" spans="1:8" ht="102" x14ac:dyDescent="0.2">
      <c r="A40" s="55">
        <v>10</v>
      </c>
      <c r="B40" s="58" t="s">
        <v>87</v>
      </c>
      <c r="C40" s="57" t="s">
        <v>88</v>
      </c>
      <c r="D40" s="57" t="s">
        <v>84</v>
      </c>
      <c r="E40" s="46">
        <v>4</v>
      </c>
      <c r="F40" s="56" t="s">
        <v>89</v>
      </c>
      <c r="G40" s="64"/>
      <c r="H40" s="52">
        <f t="shared" si="2"/>
        <v>0</v>
      </c>
    </row>
    <row r="41" spans="1:8" ht="25.5" x14ac:dyDescent="0.2">
      <c r="A41" s="55">
        <v>11</v>
      </c>
      <c r="B41" s="58"/>
      <c r="C41" s="57" t="s">
        <v>94</v>
      </c>
      <c r="D41" s="57" t="s">
        <v>79</v>
      </c>
      <c r="E41" s="46">
        <v>1</v>
      </c>
      <c r="F41" s="56" t="s">
        <v>43</v>
      </c>
      <c r="G41" s="64"/>
      <c r="H41" s="52">
        <f t="shared" si="2"/>
        <v>0</v>
      </c>
    </row>
    <row r="42" spans="1:8" ht="13.5" thickBot="1" x14ac:dyDescent="0.25">
      <c r="A42" s="55">
        <v>12</v>
      </c>
      <c r="B42" s="62"/>
      <c r="C42" s="61" t="s">
        <v>97</v>
      </c>
      <c r="D42" s="61" t="s">
        <v>95</v>
      </c>
      <c r="E42" s="48">
        <v>1</v>
      </c>
      <c r="F42" s="60" t="s">
        <v>47</v>
      </c>
      <c r="G42" s="53"/>
      <c r="H42" s="54">
        <f t="shared" si="2"/>
        <v>0</v>
      </c>
    </row>
    <row r="43" spans="1:8" ht="13.5" thickBot="1" x14ac:dyDescent="0.25">
      <c r="A43" s="77" t="s">
        <v>61</v>
      </c>
      <c r="B43" s="78"/>
      <c r="C43" s="78"/>
      <c r="D43" s="78"/>
      <c r="E43" s="78"/>
      <c r="F43" s="78"/>
      <c r="G43" s="79"/>
      <c r="H43" s="63">
        <f>SUM(H31:H42)</f>
        <v>0</v>
      </c>
    </row>
    <row r="44" spans="1:8" ht="13.5" thickBot="1" x14ac:dyDescent="0.25">
      <c r="A44" s="80" t="s">
        <v>99</v>
      </c>
      <c r="B44" s="80"/>
      <c r="C44" s="80"/>
      <c r="D44" s="80"/>
      <c r="E44" s="80"/>
      <c r="F44" s="80"/>
      <c r="G44" s="80"/>
      <c r="H44" s="80"/>
    </row>
    <row r="45" spans="1:8" ht="63.75" x14ac:dyDescent="0.2">
      <c r="A45" s="39">
        <v>1</v>
      </c>
      <c r="B45" s="40" t="s">
        <v>41</v>
      </c>
      <c r="C45" s="41" t="s">
        <v>65</v>
      </c>
      <c r="D45" s="42" t="s">
        <v>66</v>
      </c>
      <c r="E45" s="43">
        <v>66</v>
      </c>
      <c r="F45" s="44" t="s">
        <v>46</v>
      </c>
      <c r="G45" s="49"/>
      <c r="H45" s="50">
        <f>(ROUND(SUM(G45*E45),0))</f>
        <v>0</v>
      </c>
    </row>
    <row r="46" spans="1:8" ht="76.5" x14ac:dyDescent="0.2">
      <c r="A46" s="55">
        <v>2</v>
      </c>
      <c r="B46" s="59" t="s">
        <v>69</v>
      </c>
      <c r="C46" s="45" t="s">
        <v>68</v>
      </c>
      <c r="D46" s="57" t="s">
        <v>66</v>
      </c>
      <c r="E46" s="46">
        <v>34</v>
      </c>
      <c r="F46" s="56" t="s">
        <v>46</v>
      </c>
      <c r="G46" s="51"/>
      <c r="H46" s="52">
        <f>(ROUND(SUM(G46*E46),0))</f>
        <v>0</v>
      </c>
    </row>
    <row r="47" spans="1:8" ht="76.5" x14ac:dyDescent="0.2">
      <c r="A47" s="55">
        <v>3</v>
      </c>
      <c r="B47" s="59" t="s">
        <v>70</v>
      </c>
      <c r="C47" s="45" t="s">
        <v>71</v>
      </c>
      <c r="D47" s="57" t="s">
        <v>66</v>
      </c>
      <c r="E47" s="46">
        <v>60</v>
      </c>
      <c r="F47" s="56" t="s">
        <v>46</v>
      </c>
      <c r="G47" s="51"/>
      <c r="H47" s="52">
        <f>(ROUND(SUM(G47*E47),0))</f>
        <v>0</v>
      </c>
    </row>
    <row r="48" spans="1:8" ht="51" x14ac:dyDescent="0.2">
      <c r="A48" s="55">
        <v>4</v>
      </c>
      <c r="B48" s="58" t="s">
        <v>73</v>
      </c>
      <c r="C48" s="45" t="s">
        <v>72</v>
      </c>
      <c r="D48" s="57"/>
      <c r="E48" s="46">
        <v>1</v>
      </c>
      <c r="F48" s="56" t="s">
        <v>43</v>
      </c>
      <c r="G48" s="51"/>
      <c r="H48" s="52">
        <f>(ROUND(SUM(G48*E48),0))</f>
        <v>0</v>
      </c>
    </row>
    <row r="49" spans="1:8" ht="76.5" x14ac:dyDescent="0.2">
      <c r="A49" s="55">
        <v>5</v>
      </c>
      <c r="B49" s="56" t="s">
        <v>74</v>
      </c>
      <c r="C49" s="47" t="s">
        <v>75</v>
      </c>
      <c r="D49" s="57"/>
      <c r="E49" s="46">
        <v>30</v>
      </c>
      <c r="F49" s="56" t="s">
        <v>2</v>
      </c>
      <c r="G49" s="51"/>
      <c r="H49" s="52">
        <f t="shared" ref="H49:H57" si="3">(ROUND(SUM(G49*E49),0))</f>
        <v>0</v>
      </c>
    </row>
    <row r="50" spans="1:8" ht="51" x14ac:dyDescent="0.2">
      <c r="A50" s="55">
        <v>6</v>
      </c>
      <c r="B50" s="56" t="s">
        <v>76</v>
      </c>
      <c r="C50" s="47" t="s">
        <v>77</v>
      </c>
      <c r="D50" s="57"/>
      <c r="E50" s="46">
        <v>8</v>
      </c>
      <c r="F50" s="56" t="s">
        <v>43</v>
      </c>
      <c r="G50" s="51"/>
      <c r="H50" s="52">
        <f t="shared" si="3"/>
        <v>0</v>
      </c>
    </row>
    <row r="51" spans="1:8" ht="127.5" x14ac:dyDescent="0.2">
      <c r="A51" s="55">
        <v>7</v>
      </c>
      <c r="B51" s="56" t="s">
        <v>45</v>
      </c>
      <c r="C51" s="47" t="s">
        <v>78</v>
      </c>
      <c r="D51" s="57" t="s">
        <v>79</v>
      </c>
      <c r="E51" s="46">
        <v>1</v>
      </c>
      <c r="F51" s="56" t="s">
        <v>43</v>
      </c>
      <c r="G51" s="51"/>
      <c r="H51" s="52">
        <f t="shared" si="3"/>
        <v>0</v>
      </c>
    </row>
    <row r="52" spans="1:8" ht="51" x14ac:dyDescent="0.2">
      <c r="A52" s="55">
        <v>8</v>
      </c>
      <c r="B52" s="56" t="s">
        <v>80</v>
      </c>
      <c r="C52" s="47" t="s">
        <v>81</v>
      </c>
      <c r="D52" s="57" t="s">
        <v>84</v>
      </c>
      <c r="E52" s="46">
        <v>2</v>
      </c>
      <c r="F52" s="56" t="s">
        <v>43</v>
      </c>
      <c r="G52" s="51"/>
      <c r="H52" s="52">
        <f t="shared" si="3"/>
        <v>0</v>
      </c>
    </row>
    <row r="53" spans="1:8" ht="51" x14ac:dyDescent="0.2">
      <c r="A53" s="55">
        <v>9</v>
      </c>
      <c r="B53" s="56" t="s">
        <v>82</v>
      </c>
      <c r="C53" s="47" t="s">
        <v>83</v>
      </c>
      <c r="D53" s="57" t="s">
        <v>84</v>
      </c>
      <c r="E53" s="46">
        <v>4</v>
      </c>
      <c r="F53" s="56" t="s">
        <v>43</v>
      </c>
      <c r="G53" s="51"/>
      <c r="H53" s="52">
        <f t="shared" si="3"/>
        <v>0</v>
      </c>
    </row>
    <row r="54" spans="1:8" ht="89.25" x14ac:dyDescent="0.2">
      <c r="A54" s="55">
        <v>10</v>
      </c>
      <c r="B54" s="58" t="s">
        <v>91</v>
      </c>
      <c r="C54" s="57" t="s">
        <v>92</v>
      </c>
      <c r="D54" s="57" t="s">
        <v>93</v>
      </c>
      <c r="E54" s="46">
        <v>2</v>
      </c>
      <c r="F54" s="56" t="s">
        <v>43</v>
      </c>
      <c r="G54" s="64"/>
      <c r="H54" s="52">
        <f t="shared" si="3"/>
        <v>0</v>
      </c>
    </row>
    <row r="55" spans="1:8" ht="63.75" x14ac:dyDescent="0.2">
      <c r="A55" s="55">
        <v>11</v>
      </c>
      <c r="B55" s="58" t="s">
        <v>100</v>
      </c>
      <c r="C55" s="57" t="s">
        <v>101</v>
      </c>
      <c r="D55" s="57" t="s">
        <v>102</v>
      </c>
      <c r="E55" s="46">
        <v>1</v>
      </c>
      <c r="F55" s="56" t="s">
        <v>43</v>
      </c>
      <c r="G55" s="64"/>
      <c r="H55" s="52">
        <f t="shared" si="3"/>
        <v>0</v>
      </c>
    </row>
    <row r="56" spans="1:8" ht="25.5" x14ac:dyDescent="0.2">
      <c r="A56" s="55">
        <v>12</v>
      </c>
      <c r="B56" s="58"/>
      <c r="C56" s="57" t="s">
        <v>94</v>
      </c>
      <c r="D56" s="57" t="s">
        <v>79</v>
      </c>
      <c r="E56" s="46">
        <v>1</v>
      </c>
      <c r="F56" s="56" t="s">
        <v>43</v>
      </c>
      <c r="G56" s="64"/>
      <c r="H56" s="52">
        <f t="shared" si="3"/>
        <v>0</v>
      </c>
    </row>
    <row r="57" spans="1:8" ht="13.5" thickBot="1" x14ac:dyDescent="0.25">
      <c r="A57" s="55">
        <v>13</v>
      </c>
      <c r="B57" s="62"/>
      <c r="C57" s="61" t="s">
        <v>97</v>
      </c>
      <c r="D57" s="61" t="s">
        <v>95</v>
      </c>
      <c r="E57" s="48">
        <v>1</v>
      </c>
      <c r="F57" s="60"/>
      <c r="G57" s="53"/>
      <c r="H57" s="54">
        <f t="shared" si="3"/>
        <v>0</v>
      </c>
    </row>
    <row r="58" spans="1:8" ht="13.5" thickBot="1" x14ac:dyDescent="0.25">
      <c r="A58" s="77" t="s">
        <v>61</v>
      </c>
      <c r="B58" s="78"/>
      <c r="C58" s="78"/>
      <c r="D58" s="78"/>
      <c r="E58" s="78"/>
      <c r="F58" s="78"/>
      <c r="G58" s="79"/>
      <c r="H58" s="63">
        <f>SUM(H45:H57)</f>
        <v>0</v>
      </c>
    </row>
    <row r="59" spans="1:8" ht="13.5" thickBot="1" x14ac:dyDescent="0.25">
      <c r="A59" s="80" t="s">
        <v>103</v>
      </c>
      <c r="B59" s="80"/>
      <c r="C59" s="80"/>
      <c r="D59" s="80"/>
      <c r="E59" s="80"/>
      <c r="F59" s="80"/>
      <c r="G59" s="80"/>
      <c r="H59" s="80"/>
    </row>
    <row r="60" spans="1:8" ht="63.75" x14ac:dyDescent="0.2">
      <c r="A60" s="39">
        <v>1</v>
      </c>
      <c r="B60" s="40" t="s">
        <v>41</v>
      </c>
      <c r="C60" s="41" t="s">
        <v>65</v>
      </c>
      <c r="D60" s="42" t="s">
        <v>66</v>
      </c>
      <c r="E60" s="43">
        <v>39</v>
      </c>
      <c r="F60" s="44" t="s">
        <v>46</v>
      </c>
      <c r="G60" s="49"/>
      <c r="H60" s="50">
        <f>(ROUND(SUM(G60*E60),0))</f>
        <v>0</v>
      </c>
    </row>
    <row r="61" spans="1:8" ht="76.5" x14ac:dyDescent="0.2">
      <c r="A61" s="55">
        <v>2</v>
      </c>
      <c r="B61" s="59" t="s">
        <v>69</v>
      </c>
      <c r="C61" s="45" t="s">
        <v>68</v>
      </c>
      <c r="D61" s="57" t="s">
        <v>66</v>
      </c>
      <c r="E61" s="46">
        <v>45</v>
      </c>
      <c r="F61" s="56" t="s">
        <v>46</v>
      </c>
      <c r="G61" s="51"/>
      <c r="H61" s="52">
        <f>(ROUND(SUM(G61*E61),0))</f>
        <v>0</v>
      </c>
    </row>
    <row r="62" spans="1:8" ht="77.25" thickBot="1" x14ac:dyDescent="0.25">
      <c r="A62" s="55">
        <v>3</v>
      </c>
      <c r="B62" s="59" t="s">
        <v>70</v>
      </c>
      <c r="C62" s="45" t="s">
        <v>71</v>
      </c>
      <c r="D62" s="57" t="s">
        <v>66</v>
      </c>
      <c r="E62" s="46">
        <v>67</v>
      </c>
      <c r="F62" s="56" t="s">
        <v>46</v>
      </c>
      <c r="G62" s="51"/>
      <c r="H62" s="52">
        <f>(ROUND(SUM(G62*E62),0))</f>
        <v>0</v>
      </c>
    </row>
    <row r="63" spans="1:8" ht="51" x14ac:dyDescent="0.2">
      <c r="A63" s="39">
        <v>4</v>
      </c>
      <c r="B63" s="58" t="s">
        <v>73</v>
      </c>
      <c r="C63" s="45" t="s">
        <v>72</v>
      </c>
      <c r="D63" s="57"/>
      <c r="E63" s="46">
        <v>1</v>
      </c>
      <c r="F63" s="56" t="s">
        <v>43</v>
      </c>
      <c r="G63" s="51"/>
      <c r="H63" s="52">
        <f>(ROUND(SUM(G63*E63),0))</f>
        <v>0</v>
      </c>
    </row>
    <row r="64" spans="1:8" ht="76.5" x14ac:dyDescent="0.2">
      <c r="A64" s="55">
        <v>5</v>
      </c>
      <c r="B64" s="56" t="s">
        <v>74</v>
      </c>
      <c r="C64" s="47" t="s">
        <v>75</v>
      </c>
      <c r="D64" s="57"/>
      <c r="E64" s="46">
        <v>30</v>
      </c>
      <c r="F64" s="56" t="s">
        <v>2</v>
      </c>
      <c r="G64" s="51"/>
      <c r="H64" s="52">
        <f t="shared" ref="H64:H73" si="4">(ROUND(SUM(G64*E64),0))</f>
        <v>0</v>
      </c>
    </row>
    <row r="65" spans="1:8" ht="51.75" thickBot="1" x14ac:dyDescent="0.25">
      <c r="A65" s="55">
        <v>6</v>
      </c>
      <c r="B65" s="56" t="s">
        <v>76</v>
      </c>
      <c r="C65" s="47" t="s">
        <v>77</v>
      </c>
      <c r="D65" s="57"/>
      <c r="E65" s="46">
        <v>8</v>
      </c>
      <c r="F65" s="56" t="s">
        <v>43</v>
      </c>
      <c r="G65" s="51"/>
      <c r="H65" s="52">
        <f t="shared" si="4"/>
        <v>0</v>
      </c>
    </row>
    <row r="66" spans="1:8" ht="127.5" x14ac:dyDescent="0.2">
      <c r="A66" s="39">
        <v>7</v>
      </c>
      <c r="B66" s="56" t="s">
        <v>45</v>
      </c>
      <c r="C66" s="47" t="s">
        <v>78</v>
      </c>
      <c r="D66" s="57" t="s">
        <v>79</v>
      </c>
      <c r="E66" s="46">
        <v>1</v>
      </c>
      <c r="F66" s="56" t="s">
        <v>43</v>
      </c>
      <c r="G66" s="51"/>
      <c r="H66" s="52">
        <f t="shared" si="4"/>
        <v>0</v>
      </c>
    </row>
    <row r="67" spans="1:8" ht="51" x14ac:dyDescent="0.2">
      <c r="A67" s="55">
        <v>8</v>
      </c>
      <c r="B67" s="56" t="s">
        <v>80</v>
      </c>
      <c r="C67" s="47" t="s">
        <v>81</v>
      </c>
      <c r="D67" s="57" t="s">
        <v>84</v>
      </c>
      <c r="E67" s="46">
        <v>2</v>
      </c>
      <c r="F67" s="56" t="s">
        <v>43</v>
      </c>
      <c r="G67" s="51"/>
      <c r="H67" s="52">
        <f t="shared" si="4"/>
        <v>0</v>
      </c>
    </row>
    <row r="68" spans="1:8" ht="51.75" thickBot="1" x14ac:dyDescent="0.25">
      <c r="A68" s="55">
        <v>9</v>
      </c>
      <c r="B68" s="56" t="s">
        <v>82</v>
      </c>
      <c r="C68" s="47" t="s">
        <v>83</v>
      </c>
      <c r="D68" s="57" t="s">
        <v>84</v>
      </c>
      <c r="E68" s="46">
        <v>4</v>
      </c>
      <c r="F68" s="56" t="s">
        <v>43</v>
      </c>
      <c r="G68" s="51"/>
      <c r="H68" s="52">
        <f t="shared" si="4"/>
        <v>0</v>
      </c>
    </row>
    <row r="69" spans="1:8" ht="63.75" x14ac:dyDescent="0.2">
      <c r="A69" s="39">
        <v>10</v>
      </c>
      <c r="B69" s="56" t="s">
        <v>85</v>
      </c>
      <c r="C69" s="57" t="s">
        <v>86</v>
      </c>
      <c r="D69" s="57" t="s">
        <v>84</v>
      </c>
      <c r="E69" s="46">
        <v>2</v>
      </c>
      <c r="F69" s="56" t="s">
        <v>43</v>
      </c>
      <c r="G69" s="51"/>
      <c r="H69" s="52">
        <f t="shared" si="4"/>
        <v>0</v>
      </c>
    </row>
    <row r="70" spans="1:8" ht="102" x14ac:dyDescent="0.2">
      <c r="A70" s="55">
        <v>11</v>
      </c>
      <c r="B70" s="58" t="s">
        <v>87</v>
      </c>
      <c r="C70" s="57" t="s">
        <v>88</v>
      </c>
      <c r="D70" s="57" t="s">
        <v>84</v>
      </c>
      <c r="E70" s="46">
        <v>4</v>
      </c>
      <c r="F70" s="56" t="s">
        <v>89</v>
      </c>
      <c r="G70" s="64"/>
      <c r="H70" s="52">
        <f t="shared" si="4"/>
        <v>0</v>
      </c>
    </row>
    <row r="71" spans="1:8" ht="64.5" thickBot="1" x14ac:dyDescent="0.25">
      <c r="A71" s="55">
        <v>12</v>
      </c>
      <c r="B71" s="58" t="s">
        <v>100</v>
      </c>
      <c r="C71" s="57" t="s">
        <v>101</v>
      </c>
      <c r="D71" s="57" t="s">
        <v>102</v>
      </c>
      <c r="E71" s="46">
        <v>1</v>
      </c>
      <c r="F71" s="56" t="s">
        <v>43</v>
      </c>
      <c r="G71" s="64"/>
      <c r="H71" s="52">
        <f t="shared" si="4"/>
        <v>0</v>
      </c>
    </row>
    <row r="72" spans="1:8" ht="25.5" x14ac:dyDescent="0.2">
      <c r="A72" s="39">
        <v>13</v>
      </c>
      <c r="B72" s="58"/>
      <c r="C72" s="57" t="s">
        <v>94</v>
      </c>
      <c r="D72" s="57" t="s">
        <v>79</v>
      </c>
      <c r="E72" s="46">
        <v>1</v>
      </c>
      <c r="F72" s="56" t="s">
        <v>43</v>
      </c>
      <c r="G72" s="64"/>
      <c r="H72" s="52">
        <f t="shared" si="4"/>
        <v>0</v>
      </c>
    </row>
    <row r="73" spans="1:8" ht="13.5" thickBot="1" x14ac:dyDescent="0.25">
      <c r="A73" s="55">
        <v>14</v>
      </c>
      <c r="B73" s="62"/>
      <c r="C73" s="61" t="s">
        <v>104</v>
      </c>
      <c r="D73" s="61" t="s">
        <v>95</v>
      </c>
      <c r="E73" s="48">
        <v>1</v>
      </c>
      <c r="F73" s="60"/>
      <c r="G73" s="53"/>
      <c r="H73" s="54">
        <f t="shared" si="4"/>
        <v>0</v>
      </c>
    </row>
    <row r="74" spans="1:8" ht="13.5" thickBot="1" x14ac:dyDescent="0.25">
      <c r="A74" s="77" t="s">
        <v>61</v>
      </c>
      <c r="B74" s="78"/>
      <c r="C74" s="78"/>
      <c r="D74" s="78"/>
      <c r="E74" s="78"/>
      <c r="F74" s="78"/>
      <c r="G74" s="79"/>
      <c r="H74" s="63">
        <f>SUM(H60:H73)</f>
        <v>0</v>
      </c>
    </row>
    <row r="75" spans="1:8" ht="13.5" thickBot="1" x14ac:dyDescent="0.25">
      <c r="A75" s="77" t="s">
        <v>105</v>
      </c>
      <c r="B75" s="78"/>
      <c r="C75" s="78"/>
      <c r="D75" s="78"/>
      <c r="E75" s="78"/>
      <c r="F75" s="78"/>
      <c r="G75" s="79"/>
      <c r="H75" s="63">
        <f>H74+H58+H43+H29+H21</f>
        <v>0</v>
      </c>
    </row>
  </sheetData>
  <mergeCells count="13">
    <mergeCell ref="A58:G58"/>
    <mergeCell ref="A59:H59"/>
    <mergeCell ref="A74:G74"/>
    <mergeCell ref="A75:G75"/>
    <mergeCell ref="A1:H1"/>
    <mergeCell ref="A2:H2"/>
    <mergeCell ref="A4:H4"/>
    <mergeCell ref="A21:G21"/>
    <mergeCell ref="A22:H22"/>
    <mergeCell ref="A29:G29"/>
    <mergeCell ref="A30:H30"/>
    <mergeCell ref="A43:G43"/>
    <mergeCell ref="A44:H44"/>
  </mergeCells>
  <pageMargins left="0.7" right="0.2" top="0.5" bottom="0.5" header="0" footer="0.3"/>
  <pageSetup scale="7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workbookViewId="0">
      <selection activeCell="B8" sqref="B8"/>
    </sheetView>
  </sheetViews>
  <sheetFormatPr defaultRowHeight="12.75" x14ac:dyDescent="0.2"/>
  <cols>
    <col min="1" max="1" width="4" customWidth="1"/>
    <col min="2" max="2" width="33.85546875" customWidth="1"/>
    <col min="4" max="4" width="36" customWidth="1"/>
    <col min="6" max="6" width="12.5703125" customWidth="1"/>
    <col min="7" max="7" width="9.85546875" customWidth="1"/>
    <col min="8" max="8" width="13.140625" customWidth="1"/>
    <col min="9" max="9" width="15.28515625" customWidth="1"/>
    <col min="258" max="258" width="4" customWidth="1"/>
    <col min="259" max="259" width="26.42578125" customWidth="1"/>
    <col min="263" max="263" width="7.42578125" customWidth="1"/>
    <col min="264" max="264" width="13.140625" customWidth="1"/>
    <col min="265" max="265" width="11.28515625" customWidth="1"/>
    <col min="514" max="514" width="4" customWidth="1"/>
    <col min="515" max="515" width="26.42578125" customWidth="1"/>
    <col min="519" max="519" width="7.42578125" customWidth="1"/>
    <col min="520" max="520" width="13.140625" customWidth="1"/>
    <col min="521" max="521" width="11.28515625" customWidth="1"/>
    <col min="770" max="770" width="4" customWidth="1"/>
    <col min="771" max="771" width="26.42578125" customWidth="1"/>
    <col min="775" max="775" width="7.42578125" customWidth="1"/>
    <col min="776" max="776" width="13.140625" customWidth="1"/>
    <col min="777" max="777" width="11.28515625" customWidth="1"/>
    <col min="1026" max="1026" width="4" customWidth="1"/>
    <col min="1027" max="1027" width="26.42578125" customWidth="1"/>
    <col min="1031" max="1031" width="7.42578125" customWidth="1"/>
    <col min="1032" max="1032" width="13.140625" customWidth="1"/>
    <col min="1033" max="1033" width="11.28515625" customWidth="1"/>
    <col min="1282" max="1282" width="4" customWidth="1"/>
    <col min="1283" max="1283" width="26.42578125" customWidth="1"/>
    <col min="1287" max="1287" width="7.42578125" customWidth="1"/>
    <col min="1288" max="1288" width="13.140625" customWidth="1"/>
    <col min="1289" max="1289" width="11.28515625" customWidth="1"/>
    <col min="1538" max="1538" width="4" customWidth="1"/>
    <col min="1539" max="1539" width="26.42578125" customWidth="1"/>
    <col min="1543" max="1543" width="7.42578125" customWidth="1"/>
    <col min="1544" max="1544" width="13.140625" customWidth="1"/>
    <col min="1545" max="1545" width="11.28515625" customWidth="1"/>
    <col min="1794" max="1794" width="4" customWidth="1"/>
    <col min="1795" max="1795" width="26.42578125" customWidth="1"/>
    <col min="1799" max="1799" width="7.42578125" customWidth="1"/>
    <col min="1800" max="1800" width="13.140625" customWidth="1"/>
    <col min="1801" max="1801" width="11.28515625" customWidth="1"/>
    <col min="2050" max="2050" width="4" customWidth="1"/>
    <col min="2051" max="2051" width="26.42578125" customWidth="1"/>
    <col min="2055" max="2055" width="7.42578125" customWidth="1"/>
    <col min="2056" max="2056" width="13.140625" customWidth="1"/>
    <col min="2057" max="2057" width="11.28515625" customWidth="1"/>
    <col min="2306" max="2306" width="4" customWidth="1"/>
    <col min="2307" max="2307" width="26.42578125" customWidth="1"/>
    <col min="2311" max="2311" width="7.42578125" customWidth="1"/>
    <col min="2312" max="2312" width="13.140625" customWidth="1"/>
    <col min="2313" max="2313" width="11.28515625" customWidth="1"/>
    <col min="2562" max="2562" width="4" customWidth="1"/>
    <col min="2563" max="2563" width="26.42578125" customWidth="1"/>
    <col min="2567" max="2567" width="7.42578125" customWidth="1"/>
    <col min="2568" max="2568" width="13.140625" customWidth="1"/>
    <col min="2569" max="2569" width="11.28515625" customWidth="1"/>
    <col min="2818" max="2818" width="4" customWidth="1"/>
    <col min="2819" max="2819" width="26.42578125" customWidth="1"/>
    <col min="2823" max="2823" width="7.42578125" customWidth="1"/>
    <col min="2824" max="2824" width="13.140625" customWidth="1"/>
    <col min="2825" max="2825" width="11.28515625" customWidth="1"/>
    <col min="3074" max="3074" width="4" customWidth="1"/>
    <col min="3075" max="3075" width="26.42578125" customWidth="1"/>
    <col min="3079" max="3079" width="7.42578125" customWidth="1"/>
    <col min="3080" max="3080" width="13.140625" customWidth="1"/>
    <col min="3081" max="3081" width="11.28515625" customWidth="1"/>
    <col min="3330" max="3330" width="4" customWidth="1"/>
    <col min="3331" max="3331" width="26.42578125" customWidth="1"/>
    <col min="3335" max="3335" width="7.42578125" customWidth="1"/>
    <col min="3336" max="3336" width="13.140625" customWidth="1"/>
    <col min="3337" max="3337" width="11.28515625" customWidth="1"/>
    <col min="3586" max="3586" width="4" customWidth="1"/>
    <col min="3587" max="3587" width="26.42578125" customWidth="1"/>
    <col min="3591" max="3591" width="7.42578125" customWidth="1"/>
    <col min="3592" max="3592" width="13.140625" customWidth="1"/>
    <col min="3593" max="3593" width="11.28515625" customWidth="1"/>
    <col min="3842" max="3842" width="4" customWidth="1"/>
    <col min="3843" max="3843" width="26.42578125" customWidth="1"/>
    <col min="3847" max="3847" width="7.42578125" customWidth="1"/>
    <col min="3848" max="3848" width="13.140625" customWidth="1"/>
    <col min="3849" max="3849" width="11.28515625" customWidth="1"/>
    <col min="4098" max="4098" width="4" customWidth="1"/>
    <col min="4099" max="4099" width="26.42578125" customWidth="1"/>
    <col min="4103" max="4103" width="7.42578125" customWidth="1"/>
    <col min="4104" max="4104" width="13.140625" customWidth="1"/>
    <col min="4105" max="4105" width="11.28515625" customWidth="1"/>
    <col min="4354" max="4354" width="4" customWidth="1"/>
    <col min="4355" max="4355" width="26.42578125" customWidth="1"/>
    <col min="4359" max="4359" width="7.42578125" customWidth="1"/>
    <col min="4360" max="4360" width="13.140625" customWidth="1"/>
    <col min="4361" max="4361" width="11.28515625" customWidth="1"/>
    <col min="4610" max="4610" width="4" customWidth="1"/>
    <col min="4611" max="4611" width="26.42578125" customWidth="1"/>
    <col min="4615" max="4615" width="7.42578125" customWidth="1"/>
    <col min="4616" max="4616" width="13.140625" customWidth="1"/>
    <col min="4617" max="4617" width="11.28515625" customWidth="1"/>
    <col min="4866" max="4866" width="4" customWidth="1"/>
    <col min="4867" max="4867" width="26.42578125" customWidth="1"/>
    <col min="4871" max="4871" width="7.42578125" customWidth="1"/>
    <col min="4872" max="4872" width="13.140625" customWidth="1"/>
    <col min="4873" max="4873" width="11.28515625" customWidth="1"/>
    <col min="5122" max="5122" width="4" customWidth="1"/>
    <col min="5123" max="5123" width="26.42578125" customWidth="1"/>
    <col min="5127" max="5127" width="7.42578125" customWidth="1"/>
    <col min="5128" max="5128" width="13.140625" customWidth="1"/>
    <col min="5129" max="5129" width="11.28515625" customWidth="1"/>
    <col min="5378" max="5378" width="4" customWidth="1"/>
    <col min="5379" max="5379" width="26.42578125" customWidth="1"/>
    <col min="5383" max="5383" width="7.42578125" customWidth="1"/>
    <col min="5384" max="5384" width="13.140625" customWidth="1"/>
    <col min="5385" max="5385" width="11.28515625" customWidth="1"/>
    <col min="5634" max="5634" width="4" customWidth="1"/>
    <col min="5635" max="5635" width="26.42578125" customWidth="1"/>
    <col min="5639" max="5639" width="7.42578125" customWidth="1"/>
    <col min="5640" max="5640" width="13.140625" customWidth="1"/>
    <col min="5641" max="5641" width="11.28515625" customWidth="1"/>
    <col min="5890" max="5890" width="4" customWidth="1"/>
    <col min="5891" max="5891" width="26.42578125" customWidth="1"/>
    <col min="5895" max="5895" width="7.42578125" customWidth="1"/>
    <col min="5896" max="5896" width="13.140625" customWidth="1"/>
    <col min="5897" max="5897" width="11.28515625" customWidth="1"/>
    <col min="6146" max="6146" width="4" customWidth="1"/>
    <col min="6147" max="6147" width="26.42578125" customWidth="1"/>
    <col min="6151" max="6151" width="7.42578125" customWidth="1"/>
    <col min="6152" max="6152" width="13.140625" customWidth="1"/>
    <col min="6153" max="6153" width="11.28515625" customWidth="1"/>
    <col min="6402" max="6402" width="4" customWidth="1"/>
    <col min="6403" max="6403" width="26.42578125" customWidth="1"/>
    <col min="6407" max="6407" width="7.42578125" customWidth="1"/>
    <col min="6408" max="6408" width="13.140625" customWidth="1"/>
    <col min="6409" max="6409" width="11.28515625" customWidth="1"/>
    <col min="6658" max="6658" width="4" customWidth="1"/>
    <col min="6659" max="6659" width="26.42578125" customWidth="1"/>
    <col min="6663" max="6663" width="7.42578125" customWidth="1"/>
    <col min="6664" max="6664" width="13.140625" customWidth="1"/>
    <col min="6665" max="6665" width="11.28515625" customWidth="1"/>
    <col min="6914" max="6914" width="4" customWidth="1"/>
    <col min="6915" max="6915" width="26.42578125" customWidth="1"/>
    <col min="6919" max="6919" width="7.42578125" customWidth="1"/>
    <col min="6920" max="6920" width="13.140625" customWidth="1"/>
    <col min="6921" max="6921" width="11.28515625" customWidth="1"/>
    <col min="7170" max="7170" width="4" customWidth="1"/>
    <col min="7171" max="7171" width="26.42578125" customWidth="1"/>
    <col min="7175" max="7175" width="7.42578125" customWidth="1"/>
    <col min="7176" max="7176" width="13.140625" customWidth="1"/>
    <col min="7177" max="7177" width="11.28515625" customWidth="1"/>
    <col min="7426" max="7426" width="4" customWidth="1"/>
    <col min="7427" max="7427" width="26.42578125" customWidth="1"/>
    <col min="7431" max="7431" width="7.42578125" customWidth="1"/>
    <col min="7432" max="7432" width="13.140625" customWidth="1"/>
    <col min="7433" max="7433" width="11.28515625" customWidth="1"/>
    <col min="7682" max="7682" width="4" customWidth="1"/>
    <col min="7683" max="7683" width="26.42578125" customWidth="1"/>
    <col min="7687" max="7687" width="7.42578125" customWidth="1"/>
    <col min="7688" max="7688" width="13.140625" customWidth="1"/>
    <col min="7689" max="7689" width="11.28515625" customWidth="1"/>
    <col min="7938" max="7938" width="4" customWidth="1"/>
    <col min="7939" max="7939" width="26.42578125" customWidth="1"/>
    <col min="7943" max="7943" width="7.42578125" customWidth="1"/>
    <col min="7944" max="7944" width="13.140625" customWidth="1"/>
    <col min="7945" max="7945" width="11.28515625" customWidth="1"/>
    <col min="8194" max="8194" width="4" customWidth="1"/>
    <col min="8195" max="8195" width="26.42578125" customWidth="1"/>
    <col min="8199" max="8199" width="7.42578125" customWidth="1"/>
    <col min="8200" max="8200" width="13.140625" customWidth="1"/>
    <col min="8201" max="8201" width="11.28515625" customWidth="1"/>
    <col min="8450" max="8450" width="4" customWidth="1"/>
    <col min="8451" max="8451" width="26.42578125" customWidth="1"/>
    <col min="8455" max="8455" width="7.42578125" customWidth="1"/>
    <col min="8456" max="8456" width="13.140625" customWidth="1"/>
    <col min="8457" max="8457" width="11.28515625" customWidth="1"/>
    <col min="8706" max="8706" width="4" customWidth="1"/>
    <col min="8707" max="8707" width="26.42578125" customWidth="1"/>
    <col min="8711" max="8711" width="7.42578125" customWidth="1"/>
    <col min="8712" max="8712" width="13.140625" customWidth="1"/>
    <col min="8713" max="8713" width="11.28515625" customWidth="1"/>
    <col min="8962" max="8962" width="4" customWidth="1"/>
    <col min="8963" max="8963" width="26.42578125" customWidth="1"/>
    <col min="8967" max="8967" width="7.42578125" customWidth="1"/>
    <col min="8968" max="8968" width="13.140625" customWidth="1"/>
    <col min="8969" max="8969" width="11.28515625" customWidth="1"/>
    <col min="9218" max="9218" width="4" customWidth="1"/>
    <col min="9219" max="9219" width="26.42578125" customWidth="1"/>
    <col min="9223" max="9223" width="7.42578125" customWidth="1"/>
    <col min="9224" max="9224" width="13.140625" customWidth="1"/>
    <col min="9225" max="9225" width="11.28515625" customWidth="1"/>
    <col min="9474" max="9474" width="4" customWidth="1"/>
    <col min="9475" max="9475" width="26.42578125" customWidth="1"/>
    <col min="9479" max="9479" width="7.42578125" customWidth="1"/>
    <col min="9480" max="9480" width="13.140625" customWidth="1"/>
    <col min="9481" max="9481" width="11.28515625" customWidth="1"/>
    <col min="9730" max="9730" width="4" customWidth="1"/>
    <col min="9731" max="9731" width="26.42578125" customWidth="1"/>
    <col min="9735" max="9735" width="7.42578125" customWidth="1"/>
    <col min="9736" max="9736" width="13.140625" customWidth="1"/>
    <col min="9737" max="9737" width="11.28515625" customWidth="1"/>
    <col min="9986" max="9986" width="4" customWidth="1"/>
    <col min="9987" max="9987" width="26.42578125" customWidth="1"/>
    <col min="9991" max="9991" width="7.42578125" customWidth="1"/>
    <col min="9992" max="9992" width="13.140625" customWidth="1"/>
    <col min="9993" max="9993" width="11.28515625" customWidth="1"/>
    <col min="10242" max="10242" width="4" customWidth="1"/>
    <col min="10243" max="10243" width="26.42578125" customWidth="1"/>
    <col min="10247" max="10247" width="7.42578125" customWidth="1"/>
    <col min="10248" max="10248" width="13.140625" customWidth="1"/>
    <col min="10249" max="10249" width="11.28515625" customWidth="1"/>
    <col min="10498" max="10498" width="4" customWidth="1"/>
    <col min="10499" max="10499" width="26.42578125" customWidth="1"/>
    <col min="10503" max="10503" width="7.42578125" customWidth="1"/>
    <col min="10504" max="10504" width="13.140625" customWidth="1"/>
    <col min="10505" max="10505" width="11.28515625" customWidth="1"/>
    <col min="10754" max="10754" width="4" customWidth="1"/>
    <col min="10755" max="10755" width="26.42578125" customWidth="1"/>
    <col min="10759" max="10759" width="7.42578125" customWidth="1"/>
    <col min="10760" max="10760" width="13.140625" customWidth="1"/>
    <col min="10761" max="10761" width="11.28515625" customWidth="1"/>
    <col min="11010" max="11010" width="4" customWidth="1"/>
    <col min="11011" max="11011" width="26.42578125" customWidth="1"/>
    <col min="11015" max="11015" width="7.42578125" customWidth="1"/>
    <col min="11016" max="11016" width="13.140625" customWidth="1"/>
    <col min="11017" max="11017" width="11.28515625" customWidth="1"/>
    <col min="11266" max="11266" width="4" customWidth="1"/>
    <col min="11267" max="11267" width="26.42578125" customWidth="1"/>
    <col min="11271" max="11271" width="7.42578125" customWidth="1"/>
    <col min="11272" max="11272" width="13.140625" customWidth="1"/>
    <col min="11273" max="11273" width="11.28515625" customWidth="1"/>
    <col min="11522" max="11522" width="4" customWidth="1"/>
    <col min="11523" max="11523" width="26.42578125" customWidth="1"/>
    <col min="11527" max="11527" width="7.42578125" customWidth="1"/>
    <col min="11528" max="11528" width="13.140625" customWidth="1"/>
    <col min="11529" max="11529" width="11.28515625" customWidth="1"/>
    <col min="11778" max="11778" width="4" customWidth="1"/>
    <col min="11779" max="11779" width="26.42578125" customWidth="1"/>
    <col min="11783" max="11783" width="7.42578125" customWidth="1"/>
    <col min="11784" max="11784" width="13.140625" customWidth="1"/>
    <col min="11785" max="11785" width="11.28515625" customWidth="1"/>
    <col min="12034" max="12034" width="4" customWidth="1"/>
    <col min="12035" max="12035" width="26.42578125" customWidth="1"/>
    <col min="12039" max="12039" width="7.42578125" customWidth="1"/>
    <col min="12040" max="12040" width="13.140625" customWidth="1"/>
    <col min="12041" max="12041" width="11.28515625" customWidth="1"/>
    <col min="12290" max="12290" width="4" customWidth="1"/>
    <col min="12291" max="12291" width="26.42578125" customWidth="1"/>
    <col min="12295" max="12295" width="7.42578125" customWidth="1"/>
    <col min="12296" max="12296" width="13.140625" customWidth="1"/>
    <col min="12297" max="12297" width="11.28515625" customWidth="1"/>
    <col min="12546" max="12546" width="4" customWidth="1"/>
    <col min="12547" max="12547" width="26.42578125" customWidth="1"/>
    <col min="12551" max="12551" width="7.42578125" customWidth="1"/>
    <col min="12552" max="12552" width="13.140625" customWidth="1"/>
    <col min="12553" max="12553" width="11.28515625" customWidth="1"/>
    <col min="12802" max="12802" width="4" customWidth="1"/>
    <col min="12803" max="12803" width="26.42578125" customWidth="1"/>
    <col min="12807" max="12807" width="7.42578125" customWidth="1"/>
    <col min="12808" max="12808" width="13.140625" customWidth="1"/>
    <col min="12809" max="12809" width="11.28515625" customWidth="1"/>
    <col min="13058" max="13058" width="4" customWidth="1"/>
    <col min="13059" max="13059" width="26.42578125" customWidth="1"/>
    <col min="13063" max="13063" width="7.42578125" customWidth="1"/>
    <col min="13064" max="13064" width="13.140625" customWidth="1"/>
    <col min="13065" max="13065" width="11.28515625" customWidth="1"/>
    <col min="13314" max="13314" width="4" customWidth="1"/>
    <col min="13315" max="13315" width="26.42578125" customWidth="1"/>
    <col min="13319" max="13319" width="7.42578125" customWidth="1"/>
    <col min="13320" max="13320" width="13.140625" customWidth="1"/>
    <col min="13321" max="13321" width="11.28515625" customWidth="1"/>
    <col min="13570" max="13570" width="4" customWidth="1"/>
    <col min="13571" max="13571" width="26.42578125" customWidth="1"/>
    <col min="13575" max="13575" width="7.42578125" customWidth="1"/>
    <col min="13576" max="13576" width="13.140625" customWidth="1"/>
    <col min="13577" max="13577" width="11.28515625" customWidth="1"/>
    <col min="13826" max="13826" width="4" customWidth="1"/>
    <col min="13827" max="13827" width="26.42578125" customWidth="1"/>
    <col min="13831" max="13831" width="7.42578125" customWidth="1"/>
    <col min="13832" max="13832" width="13.140625" customWidth="1"/>
    <col min="13833" max="13833" width="11.28515625" customWidth="1"/>
    <col min="14082" max="14082" width="4" customWidth="1"/>
    <col min="14083" max="14083" width="26.42578125" customWidth="1"/>
    <col min="14087" max="14087" width="7.42578125" customWidth="1"/>
    <col min="14088" max="14088" width="13.140625" customWidth="1"/>
    <col min="14089" max="14089" width="11.28515625" customWidth="1"/>
    <col min="14338" max="14338" width="4" customWidth="1"/>
    <col min="14339" max="14339" width="26.42578125" customWidth="1"/>
    <col min="14343" max="14343" width="7.42578125" customWidth="1"/>
    <col min="14344" max="14344" width="13.140625" customWidth="1"/>
    <col min="14345" max="14345" width="11.28515625" customWidth="1"/>
    <col min="14594" max="14594" width="4" customWidth="1"/>
    <col min="14595" max="14595" width="26.42578125" customWidth="1"/>
    <col min="14599" max="14599" width="7.42578125" customWidth="1"/>
    <col min="14600" max="14600" width="13.140625" customWidth="1"/>
    <col min="14601" max="14601" width="11.28515625" customWidth="1"/>
    <col min="14850" max="14850" width="4" customWidth="1"/>
    <col min="14851" max="14851" width="26.42578125" customWidth="1"/>
    <col min="14855" max="14855" width="7.42578125" customWidth="1"/>
    <col min="14856" max="14856" width="13.140625" customWidth="1"/>
    <col min="14857" max="14857" width="11.28515625" customWidth="1"/>
    <col min="15106" max="15106" width="4" customWidth="1"/>
    <col min="15107" max="15107" width="26.42578125" customWidth="1"/>
    <col min="15111" max="15111" width="7.42578125" customWidth="1"/>
    <col min="15112" max="15112" width="13.140625" customWidth="1"/>
    <col min="15113" max="15113" width="11.28515625" customWidth="1"/>
    <col min="15362" max="15362" width="4" customWidth="1"/>
    <col min="15363" max="15363" width="26.42578125" customWidth="1"/>
    <col min="15367" max="15367" width="7.42578125" customWidth="1"/>
    <col min="15368" max="15368" width="13.140625" customWidth="1"/>
    <col min="15369" max="15369" width="11.28515625" customWidth="1"/>
    <col min="15618" max="15618" width="4" customWidth="1"/>
    <col min="15619" max="15619" width="26.42578125" customWidth="1"/>
    <col min="15623" max="15623" width="7.42578125" customWidth="1"/>
    <col min="15624" max="15624" width="13.140625" customWidth="1"/>
    <col min="15625" max="15625" width="11.28515625" customWidth="1"/>
    <col min="15874" max="15874" width="4" customWidth="1"/>
    <col min="15875" max="15875" width="26.42578125" customWidth="1"/>
    <col min="15879" max="15879" width="7.42578125" customWidth="1"/>
    <col min="15880" max="15880" width="13.140625" customWidth="1"/>
    <col min="15881" max="15881" width="11.28515625" customWidth="1"/>
    <col min="16130" max="16130" width="4" customWidth="1"/>
    <col min="16131" max="16131" width="26.42578125" customWidth="1"/>
    <col min="16135" max="16135" width="7.42578125" customWidth="1"/>
    <col min="16136" max="16136" width="13.140625" customWidth="1"/>
    <col min="16137" max="16137" width="11.28515625" customWidth="1"/>
  </cols>
  <sheetData>
    <row r="1" spans="1:10" ht="15.75" x14ac:dyDescent="0.25">
      <c r="A1" s="83" t="s">
        <v>26</v>
      </c>
      <c r="B1" s="83"/>
      <c r="C1" s="83"/>
      <c r="D1" s="83"/>
      <c r="E1" s="83"/>
      <c r="F1" s="83"/>
      <c r="G1" s="83"/>
      <c r="H1" s="83"/>
      <c r="I1" s="83"/>
      <c r="J1" s="5"/>
    </row>
    <row r="2" spans="1:10" ht="21" x14ac:dyDescent="0.35">
      <c r="A2" s="84" t="s">
        <v>33</v>
      </c>
      <c r="B2" s="84"/>
      <c r="C2" s="84"/>
      <c r="D2" s="84"/>
      <c r="E2" s="84"/>
      <c r="F2" s="84"/>
      <c r="G2" s="84"/>
      <c r="H2" s="84"/>
      <c r="I2" s="84"/>
      <c r="J2" s="5"/>
    </row>
    <row r="3" spans="1:10" ht="15.75" x14ac:dyDescent="0.25">
      <c r="A3" s="2"/>
      <c r="B3" s="2" t="s">
        <v>34</v>
      </c>
      <c r="C3" s="2"/>
      <c r="D3" s="2"/>
      <c r="E3" s="2"/>
      <c r="F3" s="2"/>
      <c r="G3" s="2"/>
      <c r="H3" s="2"/>
      <c r="I3" s="2"/>
      <c r="J3" s="5"/>
    </row>
    <row r="5" spans="1:10" ht="25.5" customHeight="1" x14ac:dyDescent="0.2">
      <c r="A5" s="9" t="s">
        <v>27</v>
      </c>
      <c r="B5" s="9" t="s">
        <v>35</v>
      </c>
      <c r="C5" s="9" t="s">
        <v>28</v>
      </c>
      <c r="D5" s="9" t="s">
        <v>36</v>
      </c>
      <c r="E5" s="9" t="s">
        <v>3</v>
      </c>
      <c r="F5" s="9" t="s">
        <v>29</v>
      </c>
      <c r="G5" s="9" t="s">
        <v>5</v>
      </c>
      <c r="H5" s="9" t="s">
        <v>30</v>
      </c>
      <c r="I5" s="9" t="s">
        <v>31</v>
      </c>
    </row>
    <row r="6" spans="1:10" ht="36" customHeight="1" x14ac:dyDescent="0.2">
      <c r="A6" s="6">
        <v>1</v>
      </c>
      <c r="B6" s="11" t="s">
        <v>23</v>
      </c>
      <c r="C6" s="6" t="s">
        <v>32</v>
      </c>
      <c r="D6" s="6"/>
      <c r="E6" s="8">
        <v>9.125</v>
      </c>
      <c r="F6" s="6">
        <v>41</v>
      </c>
      <c r="G6" s="6">
        <f t="shared" ref="G6:G12" si="0">E6*F6</f>
        <v>374.125</v>
      </c>
      <c r="H6" s="8">
        <v>0.61699999999999999</v>
      </c>
      <c r="I6" s="8">
        <f t="shared" ref="I6:I11" si="1">G6*H6</f>
        <v>230.83512500000001</v>
      </c>
    </row>
    <row r="7" spans="1:10" ht="36" customHeight="1" x14ac:dyDescent="0.2">
      <c r="A7" s="6">
        <v>2</v>
      </c>
      <c r="B7" s="1" t="s">
        <v>11</v>
      </c>
      <c r="C7" s="6" t="s">
        <v>32</v>
      </c>
      <c r="D7" s="6"/>
      <c r="E7" s="8">
        <v>2.75</v>
      </c>
      <c r="F7" s="6">
        <v>124</v>
      </c>
      <c r="G7" s="8">
        <f t="shared" si="0"/>
        <v>341</v>
      </c>
      <c r="H7" s="8">
        <v>0.61699999999999999</v>
      </c>
      <c r="I7" s="8">
        <f t="shared" si="1"/>
        <v>210.39699999999999</v>
      </c>
    </row>
    <row r="8" spans="1:10" ht="36" customHeight="1" x14ac:dyDescent="0.2">
      <c r="A8" s="6">
        <v>3</v>
      </c>
      <c r="B8" s="1" t="s">
        <v>12</v>
      </c>
      <c r="C8" s="6" t="s">
        <v>32</v>
      </c>
      <c r="D8" s="6"/>
      <c r="E8" s="8">
        <v>13.275</v>
      </c>
      <c r="F8" s="6">
        <v>41</v>
      </c>
      <c r="G8" s="8">
        <f t="shared" si="0"/>
        <v>544.27499999999998</v>
      </c>
      <c r="H8" s="8">
        <v>0.61699999999999999</v>
      </c>
      <c r="I8" s="8">
        <f t="shared" si="1"/>
        <v>335.81767500000001</v>
      </c>
    </row>
    <row r="9" spans="1:10" ht="36" customHeight="1" x14ac:dyDescent="0.2">
      <c r="A9" s="6">
        <v>4</v>
      </c>
      <c r="B9" s="1" t="s">
        <v>13</v>
      </c>
      <c r="C9" s="6" t="s">
        <v>32</v>
      </c>
      <c r="D9" s="6"/>
      <c r="E9" s="8">
        <v>2.75</v>
      </c>
      <c r="F9" s="6">
        <v>176</v>
      </c>
      <c r="G9" s="8">
        <f t="shared" si="0"/>
        <v>484</v>
      </c>
      <c r="H9" s="8">
        <v>0.61699999999999999</v>
      </c>
      <c r="I9" s="8">
        <f t="shared" si="1"/>
        <v>298.62799999999999</v>
      </c>
    </row>
    <row r="10" spans="1:10" ht="36" customHeight="1" x14ac:dyDescent="0.2">
      <c r="A10" s="6">
        <v>5</v>
      </c>
      <c r="B10" s="12" t="s">
        <v>14</v>
      </c>
      <c r="C10" s="6" t="s">
        <v>32</v>
      </c>
      <c r="D10" s="6"/>
      <c r="E10" s="8">
        <v>22.1</v>
      </c>
      <c r="F10" s="6">
        <v>60</v>
      </c>
      <c r="G10" s="8">
        <f t="shared" si="0"/>
        <v>1326</v>
      </c>
      <c r="H10" s="8">
        <v>0.61699999999999999</v>
      </c>
      <c r="I10" s="8">
        <f t="shared" si="1"/>
        <v>818.14199999999994</v>
      </c>
    </row>
    <row r="11" spans="1:10" ht="36" customHeight="1" x14ac:dyDescent="0.2">
      <c r="A11" s="6">
        <v>6</v>
      </c>
      <c r="B11" s="12" t="s">
        <v>15</v>
      </c>
      <c r="C11" s="6" t="s">
        <v>32</v>
      </c>
      <c r="D11" s="6"/>
      <c r="E11" s="8">
        <v>4.3250000000000002</v>
      </c>
      <c r="F11" s="6">
        <v>295</v>
      </c>
      <c r="G11" s="8">
        <f t="shared" si="0"/>
        <v>1275.875</v>
      </c>
      <c r="H11" s="8">
        <v>0.61699999999999999</v>
      </c>
      <c r="I11" s="8">
        <f t="shared" si="1"/>
        <v>787.21487500000001</v>
      </c>
    </row>
    <row r="12" spans="1:10" ht="24.95" customHeight="1" x14ac:dyDescent="0.2">
      <c r="A12" s="6">
        <v>7</v>
      </c>
      <c r="B12" s="1" t="s">
        <v>19</v>
      </c>
      <c r="C12" s="6" t="s">
        <v>32</v>
      </c>
      <c r="D12" s="6"/>
      <c r="E12" s="6">
        <v>8.85</v>
      </c>
      <c r="F12" s="6">
        <v>17</v>
      </c>
      <c r="G12" s="6">
        <f t="shared" si="0"/>
        <v>150.44999999999999</v>
      </c>
      <c r="H12" s="8">
        <v>0.61699999999999999</v>
      </c>
      <c r="I12" s="8">
        <f t="shared" ref="I12:I24" si="2">G12*H12</f>
        <v>92.827649999999991</v>
      </c>
    </row>
    <row r="13" spans="1:10" ht="24.95" customHeight="1" x14ac:dyDescent="0.2">
      <c r="A13" s="93">
        <v>8</v>
      </c>
      <c r="B13" s="85" t="s">
        <v>20</v>
      </c>
      <c r="C13" s="6" t="s">
        <v>32</v>
      </c>
      <c r="D13" s="6"/>
      <c r="E13" s="6">
        <v>2.4500000000000002</v>
      </c>
      <c r="F13" s="6">
        <v>30</v>
      </c>
      <c r="G13" s="6">
        <f t="shared" ref="G13:G24" si="3">E13*F13</f>
        <v>73.5</v>
      </c>
      <c r="H13" s="8">
        <v>0.61699999999999999</v>
      </c>
      <c r="I13" s="8">
        <f t="shared" si="2"/>
        <v>45.349499999999999</v>
      </c>
    </row>
    <row r="14" spans="1:10" ht="24.95" customHeight="1" x14ac:dyDescent="0.2">
      <c r="A14" s="94"/>
      <c r="B14" s="86"/>
      <c r="C14" s="6" t="s">
        <v>32</v>
      </c>
      <c r="D14" s="6"/>
      <c r="E14" s="6">
        <v>2.5499999999999998</v>
      </c>
      <c r="F14" s="6">
        <v>30</v>
      </c>
      <c r="G14" s="6">
        <f t="shared" si="3"/>
        <v>76.5</v>
      </c>
      <c r="H14" s="8">
        <v>0.61699999999999999</v>
      </c>
      <c r="I14" s="8">
        <f t="shared" si="2"/>
        <v>47.200499999999998</v>
      </c>
    </row>
    <row r="15" spans="1:10" ht="24.95" customHeight="1" x14ac:dyDescent="0.2">
      <c r="A15" s="93">
        <v>9</v>
      </c>
      <c r="B15" s="87" t="s">
        <v>21</v>
      </c>
      <c r="C15" s="6" t="s">
        <v>32</v>
      </c>
      <c r="D15" s="6"/>
      <c r="E15" s="8">
        <v>12.95</v>
      </c>
      <c r="F15" s="6">
        <v>12</v>
      </c>
      <c r="G15" s="6">
        <f t="shared" si="3"/>
        <v>155.39999999999998</v>
      </c>
      <c r="H15" s="8">
        <v>0.61699999999999999</v>
      </c>
      <c r="I15" s="8">
        <f t="shared" si="2"/>
        <v>95.881799999999984</v>
      </c>
    </row>
    <row r="16" spans="1:10" ht="24.95" customHeight="1" x14ac:dyDescent="0.2">
      <c r="A16" s="94"/>
      <c r="B16" s="86"/>
      <c r="C16" s="6" t="s">
        <v>32</v>
      </c>
      <c r="D16" s="6"/>
      <c r="E16" s="8">
        <v>13.05</v>
      </c>
      <c r="F16" s="6">
        <v>5</v>
      </c>
      <c r="G16" s="6">
        <f t="shared" si="3"/>
        <v>65.25</v>
      </c>
      <c r="H16" s="8">
        <v>0.61699999999999999</v>
      </c>
      <c r="I16" s="8">
        <f t="shared" si="2"/>
        <v>40.259250000000002</v>
      </c>
    </row>
    <row r="17" spans="1:9" ht="24.95" customHeight="1" x14ac:dyDescent="0.2">
      <c r="A17" s="93">
        <v>10</v>
      </c>
      <c r="B17" s="87" t="s">
        <v>22</v>
      </c>
      <c r="C17" s="6" t="s">
        <v>32</v>
      </c>
      <c r="D17" s="6"/>
      <c r="E17" s="8">
        <v>2.4500000000000002</v>
      </c>
      <c r="F17" s="6">
        <v>63</v>
      </c>
      <c r="G17" s="6">
        <f t="shared" si="3"/>
        <v>154.35000000000002</v>
      </c>
      <c r="H17" s="8">
        <v>0.61699999999999999</v>
      </c>
      <c r="I17" s="8">
        <f t="shared" si="2"/>
        <v>95.233950000000007</v>
      </c>
    </row>
    <row r="18" spans="1:9" ht="33" customHeight="1" x14ac:dyDescent="0.2">
      <c r="A18" s="94"/>
      <c r="B18" s="86"/>
      <c r="C18" s="6" t="s">
        <v>32</v>
      </c>
      <c r="D18" s="6"/>
      <c r="E18" s="6">
        <v>2.5499999999999998</v>
      </c>
      <c r="F18" s="6">
        <v>24</v>
      </c>
      <c r="G18" s="6">
        <f t="shared" si="3"/>
        <v>61.199999999999996</v>
      </c>
      <c r="H18" s="8">
        <v>0.61699999999999999</v>
      </c>
      <c r="I18" s="8">
        <f t="shared" si="2"/>
        <v>37.760399999999997</v>
      </c>
    </row>
    <row r="19" spans="1:9" ht="33" customHeight="1" x14ac:dyDescent="0.2">
      <c r="A19" s="6">
        <v>11</v>
      </c>
      <c r="B19" s="12" t="s">
        <v>16</v>
      </c>
      <c r="C19" s="6" t="s">
        <v>32</v>
      </c>
      <c r="D19" s="6"/>
      <c r="E19" s="6">
        <v>3.9750000000000001</v>
      </c>
      <c r="F19" s="6">
        <v>10</v>
      </c>
      <c r="G19" s="6">
        <f t="shared" si="3"/>
        <v>39.75</v>
      </c>
      <c r="H19" s="8">
        <v>0.61699999999999999</v>
      </c>
      <c r="I19" s="8">
        <f t="shared" si="2"/>
        <v>24.525749999999999</v>
      </c>
    </row>
    <row r="20" spans="1:9" ht="24.95" customHeight="1" x14ac:dyDescent="0.2">
      <c r="A20" s="93">
        <v>12</v>
      </c>
      <c r="B20" s="91" t="s">
        <v>17</v>
      </c>
      <c r="C20" s="6" t="s">
        <v>32</v>
      </c>
      <c r="D20" s="6"/>
      <c r="E20" s="6">
        <v>1.35</v>
      </c>
      <c r="F20" s="6">
        <v>14</v>
      </c>
      <c r="G20" s="6">
        <f t="shared" si="3"/>
        <v>18.900000000000002</v>
      </c>
      <c r="H20" s="8">
        <v>0.61699999999999999</v>
      </c>
      <c r="I20" s="8">
        <f t="shared" si="2"/>
        <v>11.661300000000001</v>
      </c>
    </row>
    <row r="21" spans="1:9" ht="24.95" customHeight="1" x14ac:dyDescent="0.2">
      <c r="A21" s="94"/>
      <c r="B21" s="92"/>
      <c r="C21" s="6" t="s">
        <v>32</v>
      </c>
      <c r="D21" s="6"/>
      <c r="E21" s="6">
        <v>1.45</v>
      </c>
      <c r="F21" s="6">
        <v>14</v>
      </c>
      <c r="G21" s="6">
        <f t="shared" si="3"/>
        <v>20.3</v>
      </c>
      <c r="H21" s="8">
        <v>0.61699999999999999</v>
      </c>
      <c r="I21" s="8">
        <f t="shared" si="2"/>
        <v>12.5251</v>
      </c>
    </row>
    <row r="22" spans="1:9" ht="24.95" customHeight="1" x14ac:dyDescent="0.2">
      <c r="A22" s="10">
        <v>13</v>
      </c>
      <c r="B22" s="13" t="s">
        <v>18</v>
      </c>
      <c r="C22" s="6" t="s">
        <v>32</v>
      </c>
      <c r="D22" s="6"/>
      <c r="E22" s="6">
        <v>1.325</v>
      </c>
      <c r="F22" s="6">
        <v>360</v>
      </c>
      <c r="G22" s="6">
        <f t="shared" si="3"/>
        <v>477</v>
      </c>
      <c r="H22" s="8">
        <v>0.61699999999999999</v>
      </c>
      <c r="I22" s="8">
        <f t="shared" si="2"/>
        <v>294.30899999999997</v>
      </c>
    </row>
    <row r="23" spans="1:9" ht="24.95" customHeight="1" x14ac:dyDescent="0.2">
      <c r="A23" s="10">
        <v>14</v>
      </c>
      <c r="B23" s="4" t="s">
        <v>24</v>
      </c>
      <c r="C23" s="6" t="s">
        <v>32</v>
      </c>
      <c r="D23" s="6"/>
      <c r="E23" s="8">
        <v>1.05</v>
      </c>
      <c r="F23" s="6">
        <v>7</v>
      </c>
      <c r="G23" s="8">
        <f t="shared" si="3"/>
        <v>7.3500000000000005</v>
      </c>
      <c r="H23" s="8">
        <v>0.61699999999999999</v>
      </c>
      <c r="I23" s="8">
        <f t="shared" si="2"/>
        <v>4.5349500000000003</v>
      </c>
    </row>
    <row r="24" spans="1:9" ht="24.95" customHeight="1" x14ac:dyDescent="0.2">
      <c r="A24" s="10">
        <v>15</v>
      </c>
      <c r="B24" s="3" t="s">
        <v>25</v>
      </c>
      <c r="C24" s="6" t="s">
        <v>32</v>
      </c>
      <c r="D24" s="6"/>
      <c r="E24" s="6">
        <v>0.82499999999999996</v>
      </c>
      <c r="F24" s="6">
        <v>8</v>
      </c>
      <c r="G24" s="8">
        <f t="shared" si="3"/>
        <v>6.6</v>
      </c>
      <c r="H24" s="8">
        <v>0.61699999999999999</v>
      </c>
      <c r="I24" s="8">
        <f t="shared" si="2"/>
        <v>4.0721999999999996</v>
      </c>
    </row>
    <row r="25" spans="1:9" ht="15" x14ac:dyDescent="0.2">
      <c r="A25" s="6"/>
      <c r="B25" s="98" t="s">
        <v>5</v>
      </c>
      <c r="C25" s="99"/>
      <c r="D25" s="99"/>
      <c r="E25" s="99"/>
      <c r="F25" s="99"/>
      <c r="G25" s="99"/>
      <c r="H25" s="100"/>
      <c r="I25" s="7">
        <f>SUM(I6:I24)</f>
        <v>3487.1760250000002</v>
      </c>
    </row>
    <row r="26" spans="1:9" ht="17.25" customHeight="1" x14ac:dyDescent="0.2">
      <c r="A26" s="95" t="s">
        <v>38</v>
      </c>
      <c r="B26" s="96"/>
      <c r="C26" s="96"/>
      <c r="D26" s="96"/>
      <c r="E26" s="96"/>
      <c r="F26" s="96"/>
      <c r="G26" s="96"/>
      <c r="H26" s="97"/>
      <c r="I26" s="14">
        <f>(ROUND(SUM(I25*2%),3))</f>
        <v>69.744</v>
      </c>
    </row>
    <row r="27" spans="1:9" ht="18.75" customHeight="1" x14ac:dyDescent="0.2">
      <c r="A27" s="88" t="s">
        <v>37</v>
      </c>
      <c r="B27" s="89"/>
      <c r="C27" s="89"/>
      <c r="D27" s="89"/>
      <c r="E27" s="89"/>
      <c r="F27" s="89"/>
      <c r="G27" s="89"/>
      <c r="H27" s="90"/>
      <c r="I27" s="15">
        <f>SUM(I25:I26)</f>
        <v>3556.9200250000004</v>
      </c>
    </row>
  </sheetData>
  <mergeCells count="13">
    <mergeCell ref="A1:I1"/>
    <mergeCell ref="A2:I2"/>
    <mergeCell ref="B13:B14"/>
    <mergeCell ref="B15:B16"/>
    <mergeCell ref="A27:H27"/>
    <mergeCell ref="B20:B21"/>
    <mergeCell ref="A20:A21"/>
    <mergeCell ref="A13:A14"/>
    <mergeCell ref="A15:A16"/>
    <mergeCell ref="A17:A18"/>
    <mergeCell ref="A26:H26"/>
    <mergeCell ref="B25:H25"/>
    <mergeCell ref="B17: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Analysis</vt:lpstr>
      <vt:lpstr>BoQ</vt:lpstr>
      <vt:lpstr>Bar Shedule</vt:lpstr>
    </vt:vector>
  </TitlesOfParts>
  <Company>UPPR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Ali, Md Sumon</cp:lastModifiedBy>
  <cp:lastPrinted>2021-11-16T03:52:44Z</cp:lastPrinted>
  <dcterms:created xsi:type="dcterms:W3CDTF">2009-09-05T07:34:31Z</dcterms:created>
  <dcterms:modified xsi:type="dcterms:W3CDTF">2021-11-22T06:45:14Z</dcterms:modified>
</cp:coreProperties>
</file>